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7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8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RS\Desktop\IS-Odpadki delovna skupina\Pregled stanja okolja - ODPADKI\"/>
    </mc:Choice>
  </mc:AlternateContent>
  <bookViews>
    <workbookView minimized="1" xWindow="0" yWindow="0" windowWidth="21372" windowHeight="6348" activeTab="1"/>
  </bookViews>
  <sheets>
    <sheet name="Infografika" sheetId="22" r:id="rId1"/>
    <sheet name="DPSIR" sheetId="23" r:id="rId2"/>
    <sheet name="Izkoriščeni domači viri 1" sheetId="3" r:id="rId3"/>
    <sheet name="Izkoriščeni domači viri 2" sheetId="4" r:id="rId4"/>
    <sheet name="Izkoriščeni domači viri 3" sheetId="5" r:id="rId5"/>
    <sheet name="Komunalni odpadki 1" sheetId="2" r:id="rId6"/>
    <sheet name="Komunalni odpadki 2" sheetId="6" r:id="rId7"/>
    <sheet name="Komunalni odpadki 3" sheetId="7" r:id="rId8"/>
    <sheet name="Nevarni odpadki 1" sheetId="8" r:id="rId9"/>
    <sheet name="Nevarni odpadki 2" sheetId="9" r:id="rId10"/>
    <sheet name="Nevarni odpadki 3" sheetId="20" r:id="rId11"/>
    <sheet name="Odpadna hrana 1" sheetId="11" r:id="rId12"/>
    <sheet name="Odpadna hrana 2" sheetId="14" r:id="rId13"/>
    <sheet name="Odpadna hrana 3" sheetId="15" r:id="rId14"/>
    <sheet name="Ravnanje z odpadki 1" sheetId="12" r:id="rId15"/>
    <sheet name="Ravnanje z odpadki 2" sheetId="16" r:id="rId16"/>
    <sheet name="Ravnanje z odpadki 3" sheetId="21" r:id="rId17"/>
    <sheet name="Uvoz-izvoz 1" sheetId="13" r:id="rId18"/>
    <sheet name="Uvoz-izvoz 2" sheetId="18" r:id="rId19"/>
    <sheet name="Uvoz-izvoz 3" sheetId="19" r:id="rId20"/>
  </sheets>
  <externalReferences>
    <externalReference r:id="rId21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23" l="1"/>
  <c r="G89" i="23"/>
  <c r="G87" i="23"/>
  <c r="E94" i="23"/>
  <c r="E95" i="23"/>
  <c r="E96" i="23"/>
  <c r="E97" i="23"/>
  <c r="E98" i="23"/>
  <c r="E93" i="23"/>
  <c r="F87" i="23"/>
  <c r="F88" i="23"/>
  <c r="F89" i="23"/>
  <c r="F82" i="23"/>
  <c r="F79" i="23"/>
  <c r="F81" i="23"/>
  <c r="F78" i="23"/>
  <c r="F77" i="23"/>
  <c r="F76" i="23"/>
  <c r="G12" i="23"/>
  <c r="E39" i="22"/>
  <c r="E12" i="22"/>
  <c r="E11" i="22"/>
  <c r="E88" i="22"/>
  <c r="E89" i="22"/>
  <c r="E90" i="22"/>
  <c r="E91" i="22"/>
  <c r="E92" i="22"/>
  <c r="E93" i="22"/>
  <c r="E94" i="22"/>
  <c r="E95" i="22"/>
  <c r="E96" i="22"/>
  <c r="E97" i="22"/>
  <c r="E98" i="22"/>
  <c r="E99" i="22"/>
  <c r="E100" i="22"/>
  <c r="E87" i="22"/>
  <c r="G76" i="22"/>
  <c r="G72" i="22"/>
  <c r="G80" i="22"/>
  <c r="E51" i="22"/>
  <c r="E50" i="22"/>
  <c r="E49" i="22"/>
  <c r="E48" i="22"/>
  <c r="E47" i="22"/>
  <c r="E46" i="22"/>
  <c r="E45" i="22"/>
  <c r="E38" i="22"/>
  <c r="E37" i="22"/>
  <c r="E36" i="22"/>
  <c r="E35" i="22"/>
  <c r="E32" i="22"/>
  <c r="E31" i="22"/>
  <c r="E66" i="22"/>
  <c r="E65" i="22"/>
  <c r="E64" i="22"/>
  <c r="E61" i="22"/>
  <c r="E60" i="22"/>
  <c r="E59" i="22"/>
  <c r="E58" i="22"/>
  <c r="H54" i="22"/>
  <c r="H55" i="22"/>
  <c r="H57" i="22"/>
  <c r="H58" i="22"/>
  <c r="H59" i="22"/>
  <c r="H60" i="22"/>
  <c r="H61" i="22"/>
  <c r="H63" i="22"/>
  <c r="H64" i="22"/>
  <c r="H65" i="22"/>
  <c r="H66" i="22"/>
  <c r="H68" i="22"/>
  <c r="H53" i="22"/>
  <c r="H40" i="22"/>
  <c r="H34" i="22"/>
  <c r="H30" i="22"/>
  <c r="E15" i="22"/>
  <c r="E14" i="22"/>
  <c r="E13" i="22"/>
  <c r="H14" i="22"/>
  <c r="H15" i="22"/>
  <c r="H8" i="22"/>
  <c r="H9" i="22"/>
  <c r="H10" i="22"/>
  <c r="H11" i="22"/>
  <c r="H3" i="22"/>
  <c r="H4" i="22"/>
  <c r="H5" i="22"/>
  <c r="E10" i="22"/>
  <c r="E9" i="22"/>
  <c r="E8" i="22"/>
  <c r="H7" i="22"/>
  <c r="H13" i="22"/>
  <c r="E5" i="22"/>
  <c r="E4" i="22"/>
  <c r="E3" i="22"/>
  <c r="H2" i="22"/>
  <c r="H18" i="22"/>
  <c r="D11" i="23" l="1"/>
  <c r="E12" i="23" s="1"/>
  <c r="D36" i="23"/>
  <c r="G20" i="23" s="1"/>
  <c r="E16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17" i="23"/>
  <c r="G109" i="23"/>
  <c r="E109" i="23"/>
  <c r="E108" i="23"/>
  <c r="F48" i="23"/>
  <c r="F60" i="23"/>
  <c r="F61" i="23"/>
  <c r="F62" i="23"/>
  <c r="F63" i="23"/>
  <c r="F64" i="23"/>
  <c r="F65" i="23"/>
  <c r="F59" i="23"/>
  <c r="E59" i="23"/>
  <c r="E60" i="23"/>
  <c r="E61" i="23"/>
  <c r="E62" i="23"/>
  <c r="E63" i="23"/>
  <c r="E64" i="23"/>
  <c r="E65" i="23"/>
  <c r="E58" i="23"/>
  <c r="F49" i="23"/>
  <c r="F53" i="23"/>
  <c r="F52" i="23"/>
  <c r="F51" i="23"/>
  <c r="E50" i="23"/>
  <c r="E51" i="23"/>
  <c r="E52" i="23"/>
  <c r="E53" i="23"/>
  <c r="E54" i="23"/>
  <c r="E48" i="23"/>
  <c r="E43" i="23"/>
  <c r="E44" i="23"/>
  <c r="E42" i="23"/>
  <c r="C100" i="22"/>
  <c r="D100" i="22"/>
  <c r="B100" i="22"/>
  <c r="C71" i="22"/>
  <c r="B71" i="22"/>
  <c r="G27" i="23" l="1"/>
  <c r="G26" i="23"/>
  <c r="G25" i="23"/>
  <c r="G35" i="23"/>
  <c r="G24" i="23"/>
  <c r="G23" i="23"/>
  <c r="G33" i="23"/>
  <c r="G19" i="23"/>
  <c r="G34" i="23"/>
  <c r="G32" i="23"/>
  <c r="G18" i="23"/>
  <c r="G31" i="23"/>
  <c r="G30" i="23"/>
  <c r="G22" i="23"/>
  <c r="G29" i="23"/>
  <c r="G21" i="23"/>
  <c r="G17" i="23"/>
  <c r="G28" i="23"/>
</calcChain>
</file>

<file path=xl/sharedStrings.xml><?xml version="1.0" encoding="utf-8"?>
<sst xmlns="http://schemas.openxmlformats.org/spreadsheetml/2006/main" count="387" uniqueCount="308">
  <si>
    <t>Nastali komunalni odpadkov (t)</t>
  </si>
  <si>
    <t>Stopnja recikliranja komunalnih odpadkov (% od nastalih komunalnih odpadkov)</t>
  </si>
  <si>
    <t>Ločeno zbrani komunalni odpadki (t)</t>
  </si>
  <si>
    <t>Delež komunalnih odpadkov od vseh nastalih odpadkov</t>
  </si>
  <si>
    <t>Izkoriščeni domači viri (1000 t)</t>
  </si>
  <si>
    <t>Uvoz (1000 t)</t>
  </si>
  <si>
    <t>Izvoz (1000 t)</t>
  </si>
  <si>
    <t>Biomasa (% od vseh izkoriščenih domačih virov)</t>
  </si>
  <si>
    <t>Nekovinski minerali (% od vseh izkoriščenih domačih virov)</t>
  </si>
  <si>
    <t>Fosilne energetske surovine (% od vseh izkoriščenih domačih virov)</t>
  </si>
  <si>
    <t>Finska</t>
  </si>
  <si>
    <t>Estonija</t>
  </si>
  <si>
    <t>Romunija</t>
  </si>
  <si>
    <t>Švedska</t>
  </si>
  <si>
    <t>Danska</t>
  </si>
  <si>
    <t>Irska</t>
  </si>
  <si>
    <t>Luksemburg</t>
  </si>
  <si>
    <t>Bolgarija</t>
  </si>
  <si>
    <t>Avstrija</t>
  </si>
  <si>
    <t>Litva</t>
  </si>
  <si>
    <t>Ciper</t>
  </si>
  <si>
    <t>Poljska</t>
  </si>
  <si>
    <t>Madžarska</t>
  </si>
  <si>
    <t>Portugalska</t>
  </si>
  <si>
    <t>Češka</t>
  </si>
  <si>
    <t>Nemčija</t>
  </si>
  <si>
    <t>Latvija</t>
  </si>
  <si>
    <t>Slovenija</t>
  </si>
  <si>
    <t>Slovaška</t>
  </si>
  <si>
    <t>Malta</t>
  </si>
  <si>
    <t>Francija</t>
  </si>
  <si>
    <t>Hrvaška</t>
  </si>
  <si>
    <t>Belgija</t>
  </si>
  <si>
    <t>Grčija</t>
  </si>
  <si>
    <t>Španija</t>
  </si>
  <si>
    <t>Nizozemska</t>
  </si>
  <si>
    <t>Velika Britanija</t>
  </si>
  <si>
    <t>Italija</t>
  </si>
  <si>
    <t>EU-27</t>
  </si>
  <si>
    <t>EU-28</t>
  </si>
  <si>
    <t>KLJUČNO SPOROČILO V KAZALCIH JE NAPAČNO!!!</t>
  </si>
  <si>
    <r>
      <t xml:space="preserve">14,4 </t>
    </r>
    <r>
      <rPr>
        <strike/>
        <sz val="11"/>
        <color rgb="FFC00000"/>
        <rFont val="Calibri"/>
        <family val="2"/>
        <scheme val="minor"/>
      </rPr>
      <t>milijonov</t>
    </r>
    <r>
      <rPr>
        <sz val="11"/>
        <color theme="1"/>
        <rFont val="Calibri"/>
        <family val="2"/>
        <charset val="238"/>
        <scheme val="minor"/>
      </rPr>
      <t xml:space="preserve"> ton na prebivalca</t>
    </r>
  </si>
  <si>
    <t>1. Izkoriščeni domači viri, uvoz in izvoz snovi, Slovenija</t>
  </si>
  <si>
    <t>Vir: SURS (https://pxweb.stat.si/SiStatData/pxweb/sl/Data/-/2724710S.px)</t>
  </si>
  <si>
    <t>Vir: SURS (</t>
  </si>
  <si>
    <t>2. Sestava izkoriščenih domačih virov, Slovenija</t>
  </si>
  <si>
    <t>Vir: SURS (https://pxweb.stat.si/SiStatData/pxweb/sl/Data/-/2724705S.px)</t>
  </si>
  <si>
    <t>3. Domača poraba snovi na prebivalca, EU-28, 2019</t>
  </si>
  <si>
    <t>Vir: Eurostat (https://ec.europa.eu/eurostat/databrowser/view/t2020_rl110/default/table?lang=en)</t>
  </si>
  <si>
    <t xml:space="preserve">1. Delež komunalnih odpadkov od vseh nastalih odpadkov, Slovenija </t>
  </si>
  <si>
    <t>Vir: SURS (https://pxweb.stat.si/SiStatData/pxweb/sl/Data/-/H003S.px)</t>
  </si>
  <si>
    <t>2. Nastali in ločeno zbrani komunalni odpadki, Slovenija</t>
  </si>
  <si>
    <t>3. Stopnja recikliranja komunalnih odpadkov, Slovenija</t>
  </si>
  <si>
    <t>Vir: SURS (https://pxweb.stat.si/SiStatData/pxweb/sl/Data/-/2700001S.px)</t>
  </si>
  <si>
    <t>Nastali nevarni odpadki (t)</t>
  </si>
  <si>
    <t>Nastali nevarni komunalni odpadki (t)</t>
  </si>
  <si>
    <t>Delež nastalih nevarnih odpadkov od vseh nastalih odpadkov</t>
  </si>
  <si>
    <t>1. Delež nastalih nevarnih odpadkov, glede na vse nastale odpadke, Slovenija</t>
  </si>
  <si>
    <t>2. Nevarni odpadki, Slovenija</t>
  </si>
  <si>
    <t xml:space="preserve">Nastala odpadna hrana skupaj (t) </t>
  </si>
  <si>
    <t xml:space="preserve">Nastala odpadna hrana (kg/preb) </t>
  </si>
  <si>
    <t>Delež nastale odpadne hrane v proizvodnji hrane (%)</t>
  </si>
  <si>
    <t>Delež nastale odpadne hrane v distribuciji in trgovini z živili (%)</t>
  </si>
  <si>
    <t>Delež nastale odpadne hrane v gostinjstvu in strežbi hrane (%)</t>
  </si>
  <si>
    <t>Delež nastale odpadne hrane v gospodinjstvih (%)</t>
  </si>
  <si>
    <t>Delež predelave v bioplinarnah</t>
  </si>
  <si>
    <t>Delež predelave v kompostarnah</t>
  </si>
  <si>
    <t>Delež biološke stabilizacije v okviru MBO</t>
  </si>
  <si>
    <t>Delež drugega ravnanja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</si>
  <si>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</si>
  <si>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</si>
  <si>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</si>
  <si>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</si>
  <si>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</si>
  <si>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</si>
  <si>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</si>
  <si>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</si>
  <si>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</si>
  <si>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Predelava - uporaba kot gorivo (%)</t>
  </si>
  <si>
    <t>Predelava - recikliranje (%)</t>
  </si>
  <si>
    <t>Predelava - kompostiranje in anaerobna obdelava v bioplinarnah (%)</t>
  </si>
  <si>
    <t>Predelava - zasipanje in prekrivka (%)</t>
  </si>
  <si>
    <t>Odstranjevanje - sežig z namenom odstranitve (%)</t>
  </si>
  <si>
    <t>Odstranjevanje - odlaganje (%)</t>
  </si>
  <si>
    <t>Odstranjevanje - trajno skladiščenje (%)</t>
  </si>
  <si>
    <t>Nastale količine + uvoz - izvoz odpadkov (1000 t)</t>
  </si>
  <si>
    <t>Predelava - končni postopki (1000 t)</t>
  </si>
  <si>
    <t>Odstranjevanje - končni postopki (1000 t)</t>
  </si>
  <si>
    <t>Izvoz</t>
  </si>
  <si>
    <t>Uvoz</t>
  </si>
  <si>
    <t>Predelane količine po vrstah odpadkov, 2019</t>
  </si>
  <si>
    <t>MINERALNI ODPADKI</t>
  </si>
  <si>
    <t>KOVINSKI ODPADKI</t>
  </si>
  <si>
    <t>mineralni odpadki</t>
  </si>
  <si>
    <t>NEKOVINSKI ODPADKI</t>
  </si>
  <si>
    <t>kovinski odpadki</t>
  </si>
  <si>
    <t>Odpadki iz papirja in kartona</t>
  </si>
  <si>
    <t>odpadki iz papirja in kartona</t>
  </si>
  <si>
    <t>MEŠANI ODPADKI</t>
  </si>
  <si>
    <t>mešani odpadki</t>
  </si>
  <si>
    <t>ŽIVALSKI IN RASTLINSKI ODPADKI</t>
  </si>
  <si>
    <t>drugi</t>
  </si>
  <si>
    <t>Odpadki iz plastike</t>
  </si>
  <si>
    <t>živalski in rastlinski odpadki</t>
  </si>
  <si>
    <t>NAVADNI MULJ</t>
  </si>
  <si>
    <t>odpadki iz plastike</t>
  </si>
  <si>
    <t>Odpadki iz lesa</t>
  </si>
  <si>
    <t>mulji</t>
  </si>
  <si>
    <t>DRUGI KEMIJSKI ODPADKI</t>
  </si>
  <si>
    <t>odpadki iz lesa</t>
  </si>
  <si>
    <t>ZAVRŽENA OPREMA</t>
  </si>
  <si>
    <t>Odpadki iz stekla</t>
  </si>
  <si>
    <t>ODPADKI IZ KEMIJSKE PRIPRAVE</t>
  </si>
  <si>
    <t>Odpadki iz tekstila</t>
  </si>
  <si>
    <t>Odpadki iz gume</t>
  </si>
  <si>
    <t>ODPADKI KEMIJSKIH SPOJIN</t>
  </si>
  <si>
    <t>ODPADKI IZ ZDRAVSTVA IN BIOLOŠKI ODPADKI</t>
  </si>
  <si>
    <t>Odpadki, pripeljani iz tujine - iz držav EU (t)</t>
  </si>
  <si>
    <t>Odpadki, pripeljani iz tujine - iz držav izven območja EU (t)</t>
  </si>
  <si>
    <t>Odpadki, oddani v tujino - pošiljanje v države EU (t)</t>
  </si>
  <si>
    <t>Odpadki, oddani v tujino - pošiljanje v države izven območja EU (t)</t>
  </si>
  <si>
    <t>Delež izvoženih nevarnih odpadkov od vseh izvoženih odpadkov (%)</t>
  </si>
  <si>
    <t>Delež uvoženih nevarnih odpadkov od vseh uvoženih odpadkov (%)</t>
  </si>
  <si>
    <t>Vir: SURS (https://pxweb.stat.si/SiStatData/pxweb/sl/Data/-/2780705S.px)</t>
  </si>
  <si>
    <t>1. Nastala odpadna hrana, Slovenija</t>
  </si>
  <si>
    <t>2. Odpadna hrana glede na vir nastanka, Slovenija</t>
  </si>
  <si>
    <t>3. Ravnanje z odpadno hrano, Slovenija, 2019</t>
  </si>
  <si>
    <t>Vir: SURS ( https://pxweb.stat.si/SiStatData/pxweb/sl/Data/-/2780705S.px)</t>
  </si>
  <si>
    <t>1. Ravnanje z odpadki, Slovenija</t>
  </si>
  <si>
    <t>2. Predelani in odstranjeni odpadki glede na načine ravnanja, Slovenija</t>
  </si>
  <si>
    <t>3. Predelava odpadkov glede na vrsto odpadkov, Slovenija, 2019</t>
  </si>
  <si>
    <t>1. Uvoz odpadkov, Slovenija</t>
  </si>
  <si>
    <t>2. Izvoz odpadkov, Slovenija</t>
  </si>
  <si>
    <t>3. Delež uvoženih/izvoženih nevarnih odpadkov od vseh odpadkov, Slovenija</t>
  </si>
  <si>
    <t>Vir: SURS (https://pxweb.stat.si/SiStatData/pxweb/sl/Data/-/2706318S.px)</t>
  </si>
  <si>
    <t>izvoz</t>
  </si>
  <si>
    <t>reciklaža</t>
  </si>
  <si>
    <t>odlaganje</t>
  </si>
  <si>
    <t>sežiganje</t>
  </si>
  <si>
    <t>drugo</t>
  </si>
  <si>
    <t>uporaba kot gorivo</t>
  </si>
  <si>
    <t>Vir: SURS</t>
  </si>
  <si>
    <t>Vir: SURS (https://pxweb.stat.si/SiStatData/pxweb/sl/Data/-/2706312S.px)</t>
  </si>
  <si>
    <t>3. Ravnanje z nevarnimi odpadki, Slovenija, 2019</t>
  </si>
  <si>
    <t>Izkoriščeni domači viri</t>
  </si>
  <si>
    <t>Izkoriščeni domači viri (1000 ton)</t>
  </si>
  <si>
    <t xml:space="preserve"> … biomasa</t>
  </si>
  <si>
    <t xml:space="preserve"> … nekovinski minerali</t>
  </si>
  <si>
    <t xml:space="preserve"> … fosilna goriva</t>
  </si>
  <si>
    <t>Uvoz snovi (1000 ton)</t>
  </si>
  <si>
    <t xml:space="preserve"> … kovinske rude</t>
  </si>
  <si>
    <t>Uvoz odpadkov (1000 ton)</t>
  </si>
  <si>
    <t>Izvoz odpadkov (1000 ton)</t>
  </si>
  <si>
    <t xml:space="preserve"> … nenevarni</t>
  </si>
  <si>
    <t xml:space="preserve"> … nevarni </t>
  </si>
  <si>
    <t>Reciklirani odpadki (vključno s kompostiranjem in anaerobno obdelavo) (1000 ton)</t>
  </si>
  <si>
    <t xml:space="preserve"> … mineralni odpadki (% od vseh recikliranih odpadkov)</t>
  </si>
  <si>
    <t xml:space="preserve"> … kovinski odpadki</t>
  </si>
  <si>
    <t xml:space="preserve"> … odpadki iz papirja in kartona</t>
  </si>
  <si>
    <t xml:space="preserve"> … živalski in rastlinski odpadki</t>
  </si>
  <si>
    <t xml:space="preserve"> … mešani odpadki</t>
  </si>
  <si>
    <t xml:space="preserve"> … zavržena oprema</t>
  </si>
  <si>
    <t xml:space="preserve"> … odpadki iz lesa</t>
  </si>
  <si>
    <t xml:space="preserve"> … odpadki iz stekla</t>
  </si>
  <si>
    <t xml:space="preserve"> … odpadki iz plastike in gume</t>
  </si>
  <si>
    <t>Izvoz snovi in proizvodov (1000 ton)</t>
  </si>
  <si>
    <t>Odlaganje odpadkov (1000 ton)</t>
  </si>
  <si>
    <t xml:space="preserve"> … na industrijskih odlagališčih</t>
  </si>
  <si>
    <t xml:space="preserve"> … na odlagališču za nevarne odpadke</t>
  </si>
  <si>
    <t>- odpadki iz naprav za ravnanje z odpadki</t>
  </si>
  <si>
    <t>- gradbeni odpadki</t>
  </si>
  <si>
    <t>- odpadki iz obdelave in predelave lesa</t>
  </si>
  <si>
    <t>- odpadki iz termičnih procesov</t>
  </si>
  <si>
    <t>- odpadki iz organskih kemijskih procesov</t>
  </si>
  <si>
    <t>- drugi odpadki</t>
  </si>
  <si>
    <t>- komunalni odpadki (1000 ton)</t>
  </si>
  <si>
    <t xml:space="preserve"> … na komunalnih odlagališčih (1000 ton)</t>
  </si>
  <si>
    <t>Zasipavanje - mineralni odpadki (1000 ton)</t>
  </si>
  <si>
    <t>Prekrivka - mineralni odpadki (1000 ton)</t>
  </si>
  <si>
    <t>Prekrivka - mešani odpadki (1000 ton)</t>
  </si>
  <si>
    <t>Sežig odpadkov v energetske namene (1000 ton)</t>
  </si>
  <si>
    <t>Sežig z namenom odstranitve (1000 ton)</t>
  </si>
  <si>
    <t xml:space="preserve"> … odpadki kemijskih spojin</t>
  </si>
  <si>
    <t xml:space="preserve"> … navadni mulji</t>
  </si>
  <si>
    <t xml:space="preserve"> … kemijski odpadki</t>
  </si>
  <si>
    <t>Trajno skladiščenje (1000 ton) - vse mineralni odpadki</t>
  </si>
  <si>
    <t>Nastali odpadki (1000 ton)</t>
  </si>
  <si>
    <t xml:space="preserve"> … v predelovalnih dejavnostih</t>
  </si>
  <si>
    <t xml:space="preserve"> … v javni upravi</t>
  </si>
  <si>
    <t xml:space="preserve"> … v oskrbi z električno energijo, plinom in paro</t>
  </si>
  <si>
    <t xml:space="preserve"> … pri oskrbi z vodo, ravnanjem z odpadki in saniranjem okolja</t>
  </si>
  <si>
    <t xml:space="preserve"> … pri prometu in skladiščenju</t>
  </si>
  <si>
    <t xml:space="preserve"> … pri gradbeništvu</t>
  </si>
  <si>
    <t xml:space="preserve"> … v trgovini in pri popravilu motornih vozil</t>
  </si>
  <si>
    <t xml:space="preserve"> … pri poslovanju z nepremičninami</t>
  </si>
  <si>
    <t xml:space="preserve"> … v gospodinjstvih</t>
  </si>
  <si>
    <t xml:space="preserve"> … pri ostalih dejavnostih</t>
  </si>
  <si>
    <t>Komunalni odpadki</t>
  </si>
  <si>
    <t>Odpadki iz predelovalnih in storitvenih dejavnosti</t>
  </si>
  <si>
    <t xml:space="preserve"> … odpadna embalaža</t>
  </si>
  <si>
    <t xml:space="preserve"> … odpadna hrana</t>
  </si>
  <si>
    <t xml:space="preserve"> … mešani komunalni odpadki</t>
  </si>
  <si>
    <t xml:space="preserve"> … mineralni odpadki</t>
  </si>
  <si>
    <t xml:space="preserve"> … odpadki iz plastike </t>
  </si>
  <si>
    <t xml:space="preserve"> … odpadki iz gume</t>
  </si>
  <si>
    <t xml:space="preserve"> … odpadki iz tekstila</t>
  </si>
  <si>
    <t xml:space="preserve"> … druge vrste odpadkov</t>
  </si>
  <si>
    <t xml:space="preserve"> … kosovni odpadki</t>
  </si>
  <si>
    <t xml:space="preserve"> … nevarni odpadki</t>
  </si>
  <si>
    <t>Ločeno zbrani komunalni odpadki (1000 ton)</t>
  </si>
  <si>
    <t>Ločeno zbrani kom. Odpadki (% od vseh nastalih komunalnih odpadkov)</t>
  </si>
  <si>
    <t>nastali komunalni odpadki (kg/preb)</t>
  </si>
  <si>
    <t>odloženi komunalni odpadki (kg/preb)</t>
  </si>
  <si>
    <t>Stopnja recikliranja komunalnih odpadkov (%)</t>
  </si>
  <si>
    <t>nastali nevarni komunalni odpadki (kg/preb)</t>
  </si>
  <si>
    <t>nastala odpadna hrana (kg/preb)</t>
  </si>
  <si>
    <t>VHOD</t>
  </si>
  <si>
    <t>VRAČANJE</t>
  </si>
  <si>
    <t>IZHOD</t>
  </si>
  <si>
    <t>ZNOTRAJ PROCESA</t>
  </si>
  <si>
    <t>Emisije iz odlagališč</t>
  </si>
  <si>
    <t>GHG</t>
  </si>
  <si>
    <t>CO2</t>
  </si>
  <si>
    <t>CH4</t>
  </si>
  <si>
    <t>2019/2017</t>
  </si>
  <si>
    <t>Odložene količine odpadkov na odlagališčih</t>
  </si>
  <si>
    <t>vse odložene količine</t>
  </si>
  <si>
    <t>mešani odpadki vseh vrst</t>
  </si>
  <si>
    <t xml:space="preserve"> … od tega odpadki iz gospodinjstev</t>
  </si>
  <si>
    <t xml:space="preserve"> … mešani in neločeni materiali</t>
  </si>
  <si>
    <t xml:space="preserve"> … ostanki pri ločevanju</t>
  </si>
  <si>
    <t>delež mešanih in mineralnih odpadkov znotraj vseh odpadkov</t>
  </si>
  <si>
    <t>delež od mešanih odpadkov</t>
  </si>
  <si>
    <t>Nevarni odpadki</t>
  </si>
  <si>
    <t>vsi (iz proizvodnih in storitvenih dejavnosti)</t>
  </si>
  <si>
    <t>… odpadki iz organskih kemijskih procesov</t>
  </si>
  <si>
    <t>… odpadki izu termičnih procesov</t>
  </si>
  <si>
    <t>… odpadna olja</t>
  </si>
  <si>
    <t>… izrabljena motorna vozila in odpadki iz njihovega razstavljanja</t>
  </si>
  <si>
    <t>… baterije in akumulatorji</t>
  </si>
  <si>
    <t>… gradbeni odpadki</t>
  </si>
  <si>
    <t>… odpadki iz oblikovanja kovin in plastike</t>
  </si>
  <si>
    <t>delež od vseh nevarnih</t>
  </si>
  <si>
    <t>P - obremenitve</t>
  </si>
  <si>
    <t>D - gonilne sile</t>
  </si>
  <si>
    <t>odloženo na komunalnih odlagališčih (odpadki, ki vsebujejo azbest)</t>
  </si>
  <si>
    <t>odloženo na odlagališču za nevarne odpadke (odpadki iz termičnih procesov)</t>
  </si>
  <si>
    <t xml:space="preserve">sežgalo </t>
  </si>
  <si>
    <t>predvsem odpadki iz farmacevtske industrije</t>
  </si>
  <si>
    <t>recikliralo</t>
  </si>
  <si>
    <t>S - stanje</t>
  </si>
  <si>
    <t>R - odzivi</t>
  </si>
  <si>
    <t>Davek na onesnaževanje</t>
  </si>
  <si>
    <t>… gospodinjstva</t>
  </si>
  <si>
    <t>Okoljski davki</t>
  </si>
  <si>
    <t>število odlagališč na katerih se je dejansko odlagalo</t>
  </si>
  <si>
    <t>… investicije za ravnanje z odpadki (% od vseh okoljskih investicij)</t>
  </si>
  <si>
    <t>… tekoči izdatki za ravnanje z odpadki (% od vseh okoljskih izdatkov)</t>
  </si>
  <si>
    <t>okoljske investicije in tekoči izdatki za varstvo okolja</t>
  </si>
  <si>
    <t>Neposredni vnos snovi - NVS (1000 ton)</t>
  </si>
  <si>
    <t>Domača poraba snovi - DPS (1000 ton)</t>
  </si>
  <si>
    <t>IDV/osebo (tone)</t>
  </si>
  <si>
    <t>NVS/osebo (tone)</t>
  </si>
  <si>
    <t>DPS/osebo (tone)</t>
  </si>
  <si>
    <t>Izkoriščeni domači viri - IDV (1000 ton)</t>
  </si>
  <si>
    <t>Gospodinjstva - proizvedeni odpadki (tone)</t>
  </si>
  <si>
    <t>… od tega embalaža</t>
  </si>
  <si>
    <t>Nastali odpadki po viru nastanka</t>
  </si>
  <si>
    <t>O Dejavnosti javne uprave in obrambe, dejavnost obvezne socialne varnosti</t>
  </si>
  <si>
    <t>C Predelovalne dejavnosti</t>
  </si>
  <si>
    <t>D Oskrba z električno energijo, plinom in paro</t>
  </si>
  <si>
    <t>F Gradbeništvo</t>
  </si>
  <si>
    <t>H Promet in skladiščenje</t>
  </si>
  <si>
    <t>E Oskrba z vodo, ravnanje z odplakami in odpadki, saniranje okolja</t>
  </si>
  <si>
    <t>G Trgovina, vzdrževanje in popravila motornih vozil</t>
  </si>
  <si>
    <t>L Poslovanje z nepremičninami</t>
  </si>
  <si>
    <t>M Strokovne, znanstvene in tehnične dejavnosti</t>
  </si>
  <si>
    <t>A Kmetijstvo in lov, gozdarstvo, ribištvo</t>
  </si>
  <si>
    <t>I Gostinstvo</t>
  </si>
  <si>
    <t>K Finančne in zavarovalniške dejavnosti</t>
  </si>
  <si>
    <t>P Izobraževanje</t>
  </si>
  <si>
    <t>Q Zdravstvo in socialno varstvo</t>
  </si>
  <si>
    <t>R Kulturne, razvedrilne in rekreacijske dejavnosti</t>
  </si>
  <si>
    <t>B Rudarstvo</t>
  </si>
  <si>
    <t>J Informacijske in komunikacijske dejavnosti</t>
  </si>
  <si>
    <t>N Druge raznovrstne poslovne dejavnosti</t>
  </si>
  <si>
    <t>S Druge dejavnosti</t>
  </si>
  <si>
    <t xml:space="preserve"> … drugi proizvodi</t>
  </si>
  <si>
    <t xml:space="preserve">Nastale količine odpadkov v proizvodnih in storitvenih dejavnostih </t>
  </si>
  <si>
    <t>I - vplivi</t>
  </si>
  <si>
    <t>Nastali nevarni odpadki - SKUPAJ (tone)</t>
  </si>
  <si>
    <t>Nastali komunalni odpadki (tone)</t>
  </si>
  <si>
    <t>Ločeno zbrani komunalni odpadki (tone)</t>
  </si>
  <si>
    <t>Uvoz odpadkov (tone)</t>
  </si>
  <si>
    <t>Recikliranje odpadkov - SKUPAJ (tone)</t>
  </si>
  <si>
    <t>... od tega kompostiranje in obdelava v bioplinarnah (tone)</t>
  </si>
  <si>
    <t>Sežig - uporaba odpadkov kot gorivo (tone)</t>
  </si>
  <si>
    <t>Odlaganje odpadkov - skupaj (tone)</t>
  </si>
  <si>
    <t>Sežig odpadkov z namenom odstranitve (tone)</t>
  </si>
  <si>
    <t>Izvoz odpadkov (tone)</t>
  </si>
  <si>
    <t>Nastali odpadki - SKUPAJ (tone)</t>
  </si>
  <si>
    <t>03 ODPADKI IZ OBDELAVE IN PREDELAVE LESA TER PROIZVODNJE IVERNIH PLOŠČ IN POHIŠTVA, VLAKNIN, PAPIRJA IN KARTONA</t>
  </si>
  <si>
    <t>07 ODPADKI IZ ORGANSKIH KEMIJSKIH PROCESOV</t>
  </si>
  <si>
    <t>10 ODPADKI IZ TERMIČNIH PROCESOV</t>
  </si>
  <si>
    <t>17 GRADBENI ODPADKI IN ODPADKI IZ RUŠENJA OBJEKTOV (vključno z zemeljskimi izkopi z onesnaženih območij)</t>
  </si>
  <si>
    <t>19 ODPADKI IZ NAPRAV ZA RAVNANJE Z ODPADKI, IZ ČISTILNIH NAPRAV TER IZ PRIPRAVE PITNE VODE IN VODE ZA INDUSTRIJSKO RABO</t>
  </si>
  <si>
    <t>20 KOMUNALNI ODPADKI (gospodinjski in njim podobni odpadki iz trgovine, proizvodnih, poslovnih, storitvenih in drugih dejavnosti ter javnega sektorja), VKLJUČNO Z LOČENIMI FRAKCIJAMI</t>
  </si>
  <si>
    <t>SKUPAJ odloženo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</si>
</sst>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name val="Arial"/>
      <family val="2"/>
    </font>
    <font>
      <b/>
      <sz val="11"/>
      <color rgb="FFC00000"/>
      <name val="Calibri"/>
      <family val="2"/>
      <scheme val="minor"/>
    </font>
    <font>
      <sz val="12"/>
      <color rgb="FFFF0000"/>
      <name val="Arial"/>
      <family val="2"/>
    </font>
    <font>
      <strike/>
      <sz val="11"/>
      <color rgb="FFC00000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0"/>
      <color rgb="FF333333"/>
      <name val="Arial"/>
      <family val="2"/>
    </font>
    <font>
      <sz val="9"/>
      <color rgb="FF22222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9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949494"/>
      </left>
      <right style="medium">
        <color rgb="FF949494"/>
      </right>
      <top style="medium">
        <color rgb="FF949494"/>
      </top>
      <bottom style="medium">
        <color rgb="FF949494"/>
      </bottom>
      <diagonal/>
    </border>
    <border>
      <left style="medium">
        <color rgb="FFA9A9A9"/>
      </left>
      <right style="medium">
        <color rgb="FFA9A9A9"/>
      </right>
      <top style="medium">
        <color rgb="FFA9A9A9"/>
      </top>
      <bottom style="medium">
        <color rgb="FFA9A9A9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3" fontId="2" fillId="2" borderId="1" xfId="0" applyNumberFormat="1" applyFont="1" applyFill="1" applyBorder="1" applyAlignment="1">
      <alignment horizontal="right" vertical="center"/>
    </xf>
    <xf numFmtId="0" fontId="0" fillId="0" borderId="1" xfId="0" applyBorder="1"/>
    <xf numFmtId="0" fontId="2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4" fontId="3" fillId="0" borderId="1" xfId="0" applyNumberFormat="1" applyFont="1" applyFill="1" applyBorder="1" applyAlignment="1">
      <alignment horizontal="right" vertical="center"/>
    </xf>
    <xf numFmtId="0" fontId="0" fillId="0" borderId="0" xfId="0" applyBorder="1"/>
    <xf numFmtId="4" fontId="2" fillId="2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4" fillId="0" borderId="0" xfId="0" applyFont="1" applyFill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left" vertical="center"/>
    </xf>
    <xf numFmtId="4" fontId="2" fillId="2" borderId="0" xfId="0" applyNumberFormat="1" applyFont="1" applyFill="1" applyBorder="1" applyAlignment="1">
      <alignment horizontal="right" vertical="center"/>
    </xf>
    <xf numFmtId="0" fontId="4" fillId="3" borderId="0" xfId="0" applyFont="1" applyFill="1"/>
    <xf numFmtId="0" fontId="0" fillId="3" borderId="0" xfId="0" applyFill="1"/>
    <xf numFmtId="0" fontId="5" fillId="0" borderId="0" xfId="0" applyFont="1" applyAlignment="1">
      <alignment horizontal="center" wrapText="1"/>
    </xf>
    <xf numFmtId="4" fontId="2" fillId="2" borderId="0" xfId="0" applyNumberFormat="1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0" fillId="0" borderId="4" xfId="0" applyBorder="1"/>
    <xf numFmtId="0" fontId="9" fillId="0" borderId="0" xfId="0" applyFont="1"/>
    <xf numFmtId="1" fontId="1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Protection="1"/>
    <xf numFmtId="0" fontId="10" fillId="0" borderId="1" xfId="0" applyFont="1" applyFill="1" applyBorder="1" applyAlignment="1" applyProtection="1">
      <alignment horizontal="center"/>
    </xf>
    <xf numFmtId="1" fontId="0" fillId="0" borderId="1" xfId="0" applyNumberFormat="1" applyFill="1" applyBorder="1" applyProtection="1"/>
    <xf numFmtId="0" fontId="11" fillId="0" borderId="1" xfId="0" applyFont="1" applyFill="1" applyBorder="1" applyProtection="1"/>
    <xf numFmtId="1" fontId="0" fillId="0" borderId="0" xfId="0" applyNumberFormat="1"/>
    <xf numFmtId="1" fontId="0" fillId="0" borderId="1" xfId="0" applyNumberFormat="1" applyBorder="1"/>
    <xf numFmtId="0" fontId="10" fillId="0" borderId="0" xfId="0" applyFont="1" applyFill="1" applyProtection="1"/>
    <xf numFmtId="1" fontId="0" fillId="0" borderId="0" xfId="0" applyNumberFormat="1" applyFill="1" applyProtection="1"/>
    <xf numFmtId="0" fontId="0" fillId="0" borderId="0" xfId="0" applyFill="1" applyProtection="1"/>
    <xf numFmtId="165" fontId="0" fillId="0" borderId="0" xfId="0" applyNumberFormat="1"/>
    <xf numFmtId="165" fontId="0" fillId="0" borderId="1" xfId="0" applyNumberFormat="1" applyBorder="1"/>
    <xf numFmtId="0" fontId="0" fillId="0" borderId="0" xfId="0" applyFill="1" applyBorder="1" applyAlignment="1"/>
    <xf numFmtId="0" fontId="11" fillId="0" borderId="0" xfId="0" applyFont="1" applyFill="1" applyBorder="1" applyProtection="1"/>
    <xf numFmtId="0" fontId="12" fillId="0" borderId="1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1" fillId="0" borderId="0" xfId="0" applyFont="1" applyFill="1" applyProtection="1"/>
    <xf numFmtId="0" fontId="12" fillId="0" borderId="0" xfId="0" applyNumberFormat="1" applyFont="1" applyFill="1" applyBorder="1" applyAlignment="1" applyProtection="1"/>
    <xf numFmtId="0" fontId="1" fillId="0" borderId="0" xfId="0" applyFont="1" applyAlignment="1">
      <alignment horizontal="center"/>
    </xf>
    <xf numFmtId="0" fontId="1" fillId="0" borderId="0" xfId="0" applyFont="1"/>
    <xf numFmtId="0" fontId="0" fillId="4" borderId="1" xfId="0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4" fillId="0" borderId="0" xfId="0" applyFont="1"/>
    <xf numFmtId="0" fontId="0" fillId="4" borderId="0" xfId="0" applyFill="1" applyBorder="1"/>
    <xf numFmtId="0" fontId="14" fillId="4" borderId="1" xfId="0" applyFont="1" applyFill="1" applyBorder="1"/>
    <xf numFmtId="0" fontId="1" fillId="5" borderId="1" xfId="0" applyFont="1" applyFill="1" applyBorder="1"/>
    <xf numFmtId="0" fontId="14" fillId="5" borderId="1" xfId="0" applyFont="1" applyFill="1" applyBorder="1"/>
    <xf numFmtId="1" fontId="14" fillId="5" borderId="1" xfId="0" applyNumberFormat="1" applyFont="1" applyFill="1" applyBorder="1"/>
    <xf numFmtId="0" fontId="14" fillId="6" borderId="0" xfId="0" applyFont="1" applyFill="1"/>
    <xf numFmtId="0" fontId="0" fillId="6" borderId="0" xfId="0" applyFill="1"/>
    <xf numFmtId="0" fontId="14" fillId="6" borderId="1" xfId="0" applyFont="1" applyFill="1" applyBorder="1"/>
    <xf numFmtId="0" fontId="1" fillId="6" borderId="1" xfId="0" applyFont="1" applyFill="1" applyBorder="1"/>
    <xf numFmtId="0" fontId="0" fillId="6" borderId="1" xfId="0" applyFill="1" applyBorder="1"/>
    <xf numFmtId="0" fontId="0" fillId="6" borderId="0" xfId="0" applyFill="1" applyBorder="1"/>
    <xf numFmtId="0" fontId="15" fillId="6" borderId="1" xfId="0" quotePrefix="1" applyFont="1" applyFill="1" applyBorder="1"/>
    <xf numFmtId="0" fontId="15" fillId="6" borderId="1" xfId="0" applyFont="1" applyFill="1" applyBorder="1"/>
    <xf numFmtId="0" fontId="0" fillId="7" borderId="0" xfId="0" applyFill="1"/>
    <xf numFmtId="0" fontId="1" fillId="7" borderId="1" xfId="0" applyFont="1" applyFill="1" applyBorder="1"/>
    <xf numFmtId="0" fontId="0" fillId="7" borderId="1" xfId="0" applyFill="1" applyBorder="1"/>
    <xf numFmtId="0" fontId="16" fillId="0" borderId="0" xfId="0" applyFont="1"/>
    <xf numFmtId="0" fontId="17" fillId="0" borderId="0" xfId="0" applyFont="1"/>
    <xf numFmtId="0" fontId="1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4" fontId="18" fillId="0" borderId="6" xfId="0" applyNumberFormat="1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right" vertical="center"/>
    </xf>
    <xf numFmtId="165" fontId="0" fillId="0" borderId="0" xfId="0" applyNumberFormat="1" applyFill="1"/>
    <xf numFmtId="1" fontId="0" fillId="0" borderId="0" xfId="0" applyNumberFormat="1" applyFill="1"/>
    <xf numFmtId="0" fontId="5" fillId="0" borderId="0" xfId="0" applyFont="1" applyAlignment="1">
      <alignment horizontal="center" wrapText="1"/>
    </xf>
    <xf numFmtId="0" fontId="0" fillId="2" borderId="0" xfId="0" applyFill="1"/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'Izkoriščeni domači viri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'Izkoriščeni domači viri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'Izkoriščeni domači viri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54F-4FAB-8747-9502C50F235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'Izkoriščeni domači viri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'Izkoriščeni domači viri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'Izkoriščeni domači viri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54F-4FAB-8747-9502C50F2359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'Izkoriščeni domači viri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'Izkoriščeni domači viri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'Izkoriščeni domači viri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54F-4FAB-8747-9502C50F2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453119"/>
        <c:axId val="1715452703"/>
      </c:lineChart>
      <c:catAx>
        <c:axId val="17154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452703"/>
        <c:crosses val="autoZero"/>
        <c:auto val="1"/>
        <c:lblAlgn val="ctr"/>
        <c:lblOffset val="100"/>
        <c:noMultiLvlLbl val="0"/>
      </c:catAx>
      <c:valAx>
        <c:axId val="1715452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453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33333333333334"/>
          <c:y val="0.14814814814814814"/>
          <c:w val="0.4861111111111111"/>
          <c:h val="0.81018518518518523"/>
        </c:manualLayout>
      </c:layout>
      <c:pieChart>
        <c:varyColors val="1"/>
        <c:ser>
          <c:idx val="0"/>
          <c:order val="0"/>
          <c:tx>
            <c:strRef>
              <c:f>'Nevarni odpadki 3'!$B$3</c:f>
              <c:strCache>
                <c:ptCount val="1"/>
                <c:pt idx="0">
                  <c:v>2019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B3-410B-AA77-CE643429DA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B3-410B-AA77-CE643429DA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B3-410B-AA77-CE643429DA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9B3-410B-AA77-CE643429DA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9B3-410B-AA77-CE643429DA0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9B3-410B-AA77-CE643429DA0C}"/>
              </c:ext>
            </c:extLst>
          </c:dPt>
          <c:dLbls>
            <c:dLbl>
              <c:idx val="0"/>
              <c:layout>
                <c:manualLayout>
                  <c:x val="-8.9444444444444441E-3"/>
                  <c:y val="-9.642388451443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9B3-410B-AA77-CE643429DA0C}"/>
                </c:ext>
              </c:extLst>
            </c:dLbl>
            <c:dLbl>
              <c:idx val="1"/>
              <c:layout>
                <c:manualLayout>
                  <c:x val="5.2023184601924762E-3"/>
                  <c:y val="2.69287693205016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9B3-410B-AA77-CE643429DA0C}"/>
                </c:ext>
              </c:extLst>
            </c:dLbl>
            <c:dLbl>
              <c:idx val="2"/>
              <c:layout>
                <c:manualLayout>
                  <c:x val="-1.5615485564304487E-2"/>
                  <c:y val="4.13250947798191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9B3-410B-AA77-CE643429DA0C}"/>
                </c:ext>
              </c:extLst>
            </c:dLbl>
            <c:dLbl>
              <c:idx val="3"/>
              <c:layout>
                <c:manualLayout>
                  <c:x val="1.331583552055993E-2"/>
                  <c:y val="7.039953339165932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9B3-410B-AA77-CE643429DA0C}"/>
                </c:ext>
              </c:extLst>
            </c:dLbl>
            <c:dLbl>
              <c:idx val="4"/>
              <c:layout>
                <c:manualLayout>
                  <c:x val="1.8648293963254594E-2"/>
                  <c:y val="-1.0252582063605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9B3-410B-AA77-CE643429DA0C}"/>
                </c:ext>
              </c:extLst>
            </c:dLbl>
            <c:dLbl>
              <c:idx val="5"/>
              <c:layout>
                <c:manualLayout>
                  <c:x val="0.14543219597550305"/>
                  <c:y val="1.53393846602508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9B3-410B-AA77-CE643429DA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'Nevarni odpadki 3'!$A$4:$A$9</c:f>
              <c:strCache>
                <c:ptCount val="6"/>
                <c:pt idx="0">
                  <c:v>izvoz</c:v>
                </c:pt>
                <c:pt idx="1">
                  <c:v>reciklaža</c:v>
                </c:pt>
                <c:pt idx="2">
                  <c:v>odlaganje</c:v>
                </c:pt>
                <c:pt idx="3">
                  <c:v>sežiganje</c:v>
                </c:pt>
                <c:pt idx="4">
                  <c:v>drugo</c:v>
                </c:pt>
                <c:pt idx="5">
                  <c:v>uporaba kot gorivo</c:v>
                </c:pt>
              </c:strCache>
            </c:strRef>
          </c:cat>
          <c:val>
            <c:numRef>
              <c:f>'Nevarni odpadki 3'!$B$4:$B$9</c:f>
              <c:numCache>
                <c:formatCode>General</c:formatCode>
                <c:ptCount val="6"/>
                <c:pt idx="0">
                  <c:v>67930</c:v>
                </c:pt>
                <c:pt idx="1">
                  <c:v>52733</c:v>
                </c:pt>
                <c:pt idx="2">
                  <c:v>12406</c:v>
                </c:pt>
                <c:pt idx="3">
                  <c:v>7530</c:v>
                </c:pt>
                <c:pt idx="4">
                  <c:v>3073</c:v>
                </c:pt>
                <c:pt idx="5">
                  <c:v>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9B3-410B-AA77-CE643429DA0C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'Odpadna hrana 1'!$A$4</c:f>
              <c:strCache>
                <c:ptCount val="1"/>
                <c:pt idx="0">
                  <c:v>Nastala odpadna hrana skupaj (t)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'Odpadna hrana 1'!$B$3:$H$3</c:f>
              <c:numCache>
                <c:formatCode>General</c:formatCode>
                <c:ptCount val="7"/>
                <c:pt idx="0" formatCode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'Odpadna hrana 1'!$B$4:$H$4</c:f>
              <c:numCache>
                <c:formatCode>#,##0</c:formatCode>
                <c:ptCount val="7"/>
                <c:pt idx="0">
                  <c:v>118450</c:v>
                </c:pt>
                <c:pt idx="1">
                  <c:v>125102</c:v>
                </c:pt>
                <c:pt idx="2">
                  <c:v>133898</c:v>
                </c:pt>
                <c:pt idx="3">
                  <c:v>137638</c:v>
                </c:pt>
                <c:pt idx="4">
                  <c:v>131761</c:v>
                </c:pt>
                <c:pt idx="5">
                  <c:v>139856</c:v>
                </c:pt>
                <c:pt idx="6">
                  <c:v>140804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B-4E3E-B7E7-ED4FFC21B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59555743"/>
        <c:axId val="1559554495"/>
      </c:barChart>
      <c:catAx>
        <c:axId val="15595557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tone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554495"/>
        <c:crosses val="autoZero"/>
        <c:auto val="1"/>
        <c:lblAlgn val="ctr"/>
        <c:lblOffset val="100"/>
        <c:noMultiLvlLbl val="0"/>
      </c:catAx>
      <c:valAx>
        <c:axId val="1559554495"/>
        <c:scaling>
          <c:orientation val="minMax"/>
          <c:max val="15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555743"/>
        <c:crosses val="autoZero"/>
        <c:crossBetween val="between"/>
        <c:majorUnit val="3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'Odpadna hrana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'Odpadna hrana 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'Odpadna hrana 2'!#REF!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C1-4D14-90CC-49446B5B6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59555743"/>
        <c:axId val="1559554495"/>
      </c:barChart>
      <c:catAx>
        <c:axId val="1559555743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554495"/>
        <c:crosses val="autoZero"/>
        <c:auto val="1"/>
        <c:lblAlgn val="ctr"/>
        <c:lblOffset val="100"/>
        <c:noMultiLvlLbl val="0"/>
      </c:catAx>
      <c:valAx>
        <c:axId val="1559554495"/>
        <c:scaling>
          <c:orientation val="minMax"/>
          <c:max val="150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555743"/>
        <c:crosses val="autoZero"/>
        <c:crossBetween val="between"/>
        <c:majorUnit val="3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'Odpadna hrana 2'!$A$4</c:f>
              <c:strCache>
                <c:ptCount val="1"/>
                <c:pt idx="0">
                  <c:v>Delež nastale odpadne hrane v proizvodnji hrane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'Odpadna hrana 2'!$B$3:$H$3</c:f>
              <c:numCache>
                <c:formatCode>General</c:formatCode>
                <c:ptCount val="7"/>
                <c:pt idx="0" formatCode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'Odpadna hrana 2'!$B$4:$H$4</c:f>
              <c:numCache>
                <c:formatCode>#,##0</c:formatCode>
                <c:ptCount val="7"/>
                <c:pt idx="0">
                  <c:v>6.7116926973406503</c:v>
                </c:pt>
                <c:pt idx="1">
                  <c:v>7.6065930200956018</c:v>
                </c:pt>
                <c:pt idx="2">
                  <c:v>7.4691182840669761</c:v>
                </c:pt>
                <c:pt idx="3">
                  <c:v>7.7929060288583099</c:v>
                </c:pt>
                <c:pt idx="4">
                  <c:v>7.9575898786439083</c:v>
                </c:pt>
                <c:pt idx="5">
                  <c:v>7.7501144033863403</c:v>
                </c:pt>
                <c:pt idx="6" formatCode="#,##0.0">
                  <c:v>8.6062895940456237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8-4918-9957-4FF6BCB76229}"/>
            </c:ext>
          </c:extLst>
        </c:ser>
        <c:ser>
          <c:idx val="1"/>
          <c:order val="1"/>
          <c:tx>
            <c:strRef>
              <c:f>'Odpadna hrana 2'!$A$5</c:f>
              <c:strCache>
                <c:ptCount val="1"/>
                <c:pt idx="0">
                  <c:v>Delež nastale odpadne hrane v distribuciji in trgovini z živili (%)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'Odpadna hrana 2'!$B$3:$H$3</c:f>
              <c:numCache>
                <c:formatCode>General</c:formatCode>
                <c:ptCount val="7"/>
                <c:pt idx="0" formatCode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'Odpadna hrana 2'!$B$5:$H$5</c:f>
              <c:numCache>
                <c:formatCode>#,##0</c:formatCode>
                <c:ptCount val="7"/>
                <c:pt idx="0">
                  <c:v>7.737441958632334</c:v>
                </c:pt>
                <c:pt idx="1">
                  <c:v>7.5762178062700833</c:v>
                </c:pt>
                <c:pt idx="2">
                  <c:v>9.6588447923045901</c:v>
                </c:pt>
                <c:pt idx="3">
                  <c:v>10.529069007105596</c:v>
                </c:pt>
                <c:pt idx="4">
                  <c:v>9.9536281600777166</c:v>
                </c:pt>
                <c:pt idx="5">
                  <c:v>9.8408362887541472</c:v>
                </c:pt>
                <c:pt idx="6" formatCode="#,##0.0">
                  <c:v>10.260361921536321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38-4918-9957-4FF6BCB76229}"/>
            </c:ext>
          </c:extLst>
        </c:ser>
        <c:ser>
          <c:idx val="2"/>
          <c:order val="2"/>
          <c:tx>
            <c:strRef>
              <c:f>'Odpadna hrana 2'!$A$6</c:f>
              <c:strCache>
                <c:ptCount val="1"/>
                <c:pt idx="0">
                  <c:v>Delež nastale odpadne hrane v gostinjstvu in strežbi hrane (%)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'Odpadna hrana 2'!$B$3:$H$3</c:f>
              <c:numCache>
                <c:formatCode>General</c:formatCode>
                <c:ptCount val="7"/>
                <c:pt idx="0" formatCode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'Odpadna hrana 2'!$B$6:$H$6</c:f>
              <c:numCache>
                <c:formatCode>#,##0</c:formatCode>
                <c:ptCount val="7"/>
                <c:pt idx="0">
                  <c:v>32.345293372731113</c:v>
                </c:pt>
                <c:pt idx="1">
                  <c:v>33.051430033092998</c:v>
                </c:pt>
                <c:pt idx="2">
                  <c:v>33.476228173684447</c:v>
                </c:pt>
                <c:pt idx="3">
                  <c:v>31.894534939478923</c:v>
                </c:pt>
                <c:pt idx="4">
                  <c:v>30.789080228595715</c:v>
                </c:pt>
                <c:pt idx="5">
                  <c:v>30.081655417000345</c:v>
                </c:pt>
                <c:pt idx="6" formatCode="#,##0.0">
                  <c:v>31.524672594528564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38-4918-9957-4FF6BCB76229}"/>
            </c:ext>
          </c:extLst>
        </c:ser>
        <c:ser>
          <c:idx val="3"/>
          <c:order val="3"/>
          <c:tx>
            <c:strRef>
              <c:f>'Odpadna hrana 2'!$A$7</c:f>
              <c:strCache>
                <c:ptCount val="1"/>
                <c:pt idx="0">
                  <c:v>Delež nastale odpadne hrane v gospodinjstvih (%)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'Odpadna hrana 2'!$B$3:$H$3</c:f>
              <c:numCache>
                <c:formatCode>General</c:formatCode>
                <c:ptCount val="7"/>
                <c:pt idx="0" formatCode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'Odpadna hrana 2'!$B$7:$H$7</c:f>
              <c:numCache>
                <c:formatCode>#,##0</c:formatCode>
                <c:ptCount val="7"/>
                <c:pt idx="0">
                  <c:v>53.206416209371042</c:v>
                </c:pt>
                <c:pt idx="1">
                  <c:v>51.766558488273567</c:v>
                </c:pt>
                <c:pt idx="2">
                  <c:v>49.396555587088677</c:v>
                </c:pt>
                <c:pt idx="3">
                  <c:v>49.783490024557175</c:v>
                </c:pt>
                <c:pt idx="4">
                  <c:v>51.300460682599557</c:v>
                </c:pt>
                <c:pt idx="5">
                  <c:v>52.32667886969454</c:v>
                </c:pt>
                <c:pt idx="6" formatCode="#,##0.0">
                  <c:v>49.6079656827931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38-4918-9957-4FF6BCB76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2056703"/>
        <c:axId val="1712057535"/>
      </c:barChart>
      <c:catAx>
        <c:axId val="171205670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2057535"/>
        <c:crosses val="autoZero"/>
        <c:auto val="1"/>
        <c:lblAlgn val="ctr"/>
        <c:lblOffset val="100"/>
        <c:noMultiLvlLbl val="0"/>
      </c:catAx>
      <c:valAx>
        <c:axId val="1712057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2056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929737949422986"/>
          <c:y val="0.25121208807232431"/>
          <c:w val="0.39105103012565912"/>
          <c:h val="0.61373286672499283"/>
        </c:manualLayout>
      </c:layout>
      <c:pieChart>
        <c:varyColors val="1"/>
        <c:ser>
          <c:idx val="0"/>
          <c:order val="0"/>
          <c:tx>
            <c:strRef>
              <c:f>'Odpadna hrana 3'!$B$3</c:f>
              <c:strCache>
                <c:ptCount val="1"/>
                <c:pt idx="0">
                  <c:v>2019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45A-4836-8C5A-984B69EF71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45A-4836-8C5A-984B69EF71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45A-4836-8C5A-984B69EF71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45A-4836-8C5A-984B69EF711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45A-4836-8C5A-984B69EF711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45A-4836-8C5A-984B69EF711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45A-4836-8C5A-984B69EF711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245A-4836-8C5A-984B69EF711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'Odpadna hrana 3'!$A$4:$A$7</c:f>
              <c:strCache>
                <c:ptCount val="4"/>
                <c:pt idx="0">
                  <c:v>Delež predelave v bioplinarnah</c:v>
                </c:pt>
                <c:pt idx="1">
                  <c:v>Delež predelave v kompostarnah</c:v>
                </c:pt>
                <c:pt idx="2">
                  <c:v>Delež biološke stabilizacije v okviru MBO</c:v>
                </c:pt>
                <c:pt idx="3">
                  <c:v>Delež drugega ravnanja</c:v>
                </c:pt>
              </c:strCache>
            </c:strRef>
          </c:cat>
          <c:val>
            <c:numRef>
              <c:f>'Odpadna hrana 3'!$B$4:$B$7</c:f>
              <c:numCache>
                <c:formatCode>#,##0</c:formatCode>
                <c:ptCount val="4"/>
                <c:pt idx="0">
                  <c:v>49.80220591890798</c:v>
                </c:pt>
                <c:pt idx="1">
                  <c:v>27.424131588105368</c:v>
                </c:pt>
                <c:pt idx="2">
                  <c:v>20.390900762057626</c:v>
                </c:pt>
                <c:pt idx="3">
                  <c:v>2.3827617309290283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5A-4836-8C5A-984B69EF711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'Ravnanje z odpadki 1'!$A$5</c:f>
              <c:strCache>
                <c:ptCount val="1"/>
                <c:pt idx="0">
                  <c:v>Predelava - končni postopki (1000 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'Ravnanje z odpadki 1'!$B$3:$J$3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strCache>
            </c:strRef>
          </c:cat>
          <c:val>
            <c:numRef>
              <c:f>'Ravnanje z odpadki 1'!$B$5:$J$5</c:f>
              <c:numCache>
                <c:formatCode>0</c:formatCode>
                <c:ptCount val="9"/>
                <c:pt idx="0">
                  <c:v>5298.5079999999998</c:v>
                </c:pt>
                <c:pt idx="1">
                  <c:v>4393.5940000000001</c:v>
                </c:pt>
                <c:pt idx="2">
                  <c:v>3795.5659999999998</c:v>
                </c:pt>
                <c:pt idx="3">
                  <c:v>4913.2629999999999</c:v>
                </c:pt>
                <c:pt idx="4">
                  <c:v>5571.5860000000002</c:v>
                </c:pt>
                <c:pt idx="5">
                  <c:v>4439.4279999999999</c:v>
                </c:pt>
                <c:pt idx="6">
                  <c:v>5602.8860000000004</c:v>
                </c:pt>
                <c:pt idx="7">
                  <c:v>7964.4139999999998</c:v>
                </c:pt>
                <c:pt idx="8">
                  <c:v>7435.1229999999996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0-4157-81ED-3FB8A40290C3}"/>
            </c:ext>
          </c:extLst>
        </c:ser>
        <c:ser>
          <c:idx val="2"/>
          <c:order val="2"/>
          <c:tx>
            <c:strRef>
              <c:f>'Ravnanje z odpadki 1'!$A$6</c:f>
              <c:strCache>
                <c:ptCount val="1"/>
                <c:pt idx="0">
                  <c:v>Odstranjevanje - končni postopki (1000 t)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'Ravnanje z odpadki 1'!$B$3:$J$3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strCache>
            </c:strRef>
          </c:cat>
          <c:val>
            <c:numRef>
              <c:f>'Ravnanje z odpadki 1'!$B$6:$J$6</c:f>
              <c:numCache>
                <c:formatCode>0</c:formatCode>
                <c:ptCount val="9"/>
                <c:pt idx="0">
                  <c:v>1058.0150000000001</c:v>
                </c:pt>
                <c:pt idx="1">
                  <c:v>674.64300000000003</c:v>
                </c:pt>
                <c:pt idx="2">
                  <c:v>555.82799999999997</c:v>
                </c:pt>
                <c:pt idx="3">
                  <c:v>533.55700000000002</c:v>
                </c:pt>
                <c:pt idx="4">
                  <c:v>536.19100000000003</c:v>
                </c:pt>
                <c:pt idx="5">
                  <c:v>370.83100000000002</c:v>
                </c:pt>
                <c:pt idx="6">
                  <c:v>390.26799999999997</c:v>
                </c:pt>
                <c:pt idx="7">
                  <c:v>349.399</c:v>
                </c:pt>
                <c:pt idx="8">
                  <c:v>387.61900000000003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0-4157-81ED-3FB8A4029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85928767"/>
        <c:axId val="1885926271"/>
      </c:barChart>
      <c:lineChart>
        <c:grouping val="standard"/>
        <c:varyColors val="0"/>
        <c:ser>
          <c:idx val="0"/>
          <c:order val="0"/>
          <c:tx>
            <c:strRef>
              <c:f>'Ravnanje z odpadki 1'!$A$4</c:f>
              <c:strCache>
                <c:ptCount val="1"/>
                <c:pt idx="0">
                  <c:v>Nastale količine + uvoz - izvoz odpadkov (1000 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'Ravnanje z odpadki 1'!$B$3:$J$3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strCache>
            </c:strRef>
          </c:cat>
          <c:val>
            <c:numRef>
              <c:f>'Ravnanje z odpadki 1'!$B$4:$J$4</c:f>
              <c:numCache>
                <c:formatCode>General</c:formatCode>
                <c:ptCount val="9"/>
                <c:pt idx="0">
                  <c:v>6692.6719999999996</c:v>
                </c:pt>
                <c:pt idx="1">
                  <c:v>4960.1559999999999</c:v>
                </c:pt>
                <c:pt idx="2">
                  <c:v>5037.83</c:v>
                </c:pt>
                <c:pt idx="3">
                  <c:v>5078.0569999999998</c:v>
                </c:pt>
                <c:pt idx="4">
                  <c:v>5572.8459999999995</c:v>
                </c:pt>
                <c:pt idx="5">
                  <c:v>5584.7669999999998</c:v>
                </c:pt>
                <c:pt idx="6">
                  <c:v>6198.2489999999998</c:v>
                </c:pt>
                <c:pt idx="7">
                  <c:v>8380.73</c:v>
                </c:pt>
                <c:pt idx="8">
                  <c:v>8382.9750000000004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0-4157-81ED-3FB8A4029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5928767"/>
        <c:axId val="1885926271"/>
      </c:lineChart>
      <c:catAx>
        <c:axId val="1885928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5926271"/>
        <c:crosses val="autoZero"/>
        <c:auto val="1"/>
        <c:lblAlgn val="ctr"/>
        <c:lblOffset val="100"/>
        <c:noMultiLvlLbl val="0"/>
      </c:catAx>
      <c:valAx>
        <c:axId val="1885926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5928767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47156605424323E-2"/>
          <c:y val="0.17592592592592593"/>
          <c:w val="0.46944444444444444"/>
          <c:h val="0.7824074074074074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837-445D-AAEA-8C8C8B3D2B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837-445D-AAEA-8C8C8B3D2B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837-445D-AAEA-8C8C8B3D2B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837-445D-AAEA-8C8C8B3D2B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837-445D-AAEA-8C8C8B3D2B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837-445D-AAEA-8C8C8B3D2B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837-445D-AAEA-8C8C8B3D2B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837-445D-AAEA-8C8C8B3D2B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837-445D-AAEA-8C8C8B3D2B5B}"/>
              </c:ext>
            </c:extLst>
          </c:dPt>
          <c:dLbls>
            <c:dLbl>
              <c:idx val="1"/>
              <c:layout>
                <c:manualLayout>
                  <c:x val="1.7838582677165343E-2"/>
                  <c:y val="-4.599008457276343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37-445D-AAEA-8C8C8B3D2B5B}"/>
                </c:ext>
              </c:extLst>
            </c:dLbl>
            <c:dLbl>
              <c:idx val="2"/>
              <c:layout>
                <c:manualLayout>
                  <c:x val="8.9691601049868772E-3"/>
                  <c:y val="9.575678040245011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37-445D-AAEA-8C8C8B3D2B5B}"/>
                </c:ext>
              </c:extLst>
            </c:dLbl>
            <c:dLbl>
              <c:idx val="3"/>
              <c:layout>
                <c:manualLayout>
                  <c:x val="-2.0717410323709664E-3"/>
                  <c:y val="3.06565325167686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37-445D-AAEA-8C8C8B3D2B5B}"/>
                </c:ext>
              </c:extLst>
            </c:dLbl>
            <c:dLbl>
              <c:idx val="4"/>
              <c:layout>
                <c:manualLayout>
                  <c:x val="-7.7222222222222475E-3"/>
                  <c:y val="2.81335666375036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37-445D-AAEA-8C8C8B3D2B5B}"/>
                </c:ext>
              </c:extLst>
            </c:dLbl>
            <c:dLbl>
              <c:idx val="5"/>
              <c:layout>
                <c:manualLayout>
                  <c:x val="6.0715223097112603E-3"/>
                  <c:y val="5.9266550014581507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37-445D-AAEA-8C8C8B3D2B5B}"/>
                </c:ext>
              </c:extLst>
            </c:dLbl>
            <c:dLbl>
              <c:idx val="6"/>
              <c:layout>
                <c:manualLayout>
                  <c:x val="2.5314960629921513E-3"/>
                  <c:y val="-5.912911927675706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837-445D-AAEA-8C8C8B3D2B5B}"/>
                </c:ext>
              </c:extLst>
            </c:dLbl>
            <c:dLbl>
              <c:idx val="7"/>
              <c:layout>
                <c:manualLayout>
                  <c:x val="2.6186351706036747E-2"/>
                  <c:y val="-5.664807524059492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837-445D-AAEA-8C8C8B3D2B5B}"/>
                </c:ext>
              </c:extLst>
            </c:dLbl>
            <c:dLbl>
              <c:idx val="8"/>
              <c:layout>
                <c:manualLayout>
                  <c:x val="5.0439632545931708E-2"/>
                  <c:y val="1.477653834937297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837-445D-AAEA-8C8C8B3D2B5B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'[1]2706310S'!$H$6:$H$14</c:f>
              <c:numCache>
                <c:formatCode>General</c:formatCode>
                <c:ptCount val="9"/>
              </c:numCache>
            </c:numRef>
          </c:cat>
          <c:val>
            <c:numRef>
              <c:f>'[1]2706310S'!$I$6:$I$14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12-7837-445D-AAEA-8C8C8B3D2B5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935586176727914E-2"/>
          <c:y val="4.0605389442598748E-2"/>
          <c:w val="0.89360145086030918"/>
          <c:h val="0.5207674622067589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'Ravnanje z odpadki 2'!$A$4</c:f>
              <c:strCache>
                <c:ptCount val="1"/>
                <c:pt idx="0">
                  <c:v>Predelava - uporaba kot gorivo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'Ravnanje z odpadki 2'!$B$3:$J$3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strCache>
            </c:strRef>
          </c:cat>
          <c:val>
            <c:numRef>
              <c:f>'Ravnanje z odpadki 2'!$B$4:$J$4</c:f>
              <c:numCache>
                <c:formatCode>0</c:formatCode>
                <c:ptCount val="9"/>
                <c:pt idx="0">
                  <c:v>4.2907419669526874</c:v>
                </c:pt>
                <c:pt idx="1">
                  <c:v>6.4353344170763913</c:v>
                </c:pt>
                <c:pt idx="2">
                  <c:v>5.4244685725999533</c:v>
                </c:pt>
                <c:pt idx="3">
                  <c:v>4.9375231786620448</c:v>
                </c:pt>
                <c:pt idx="4">
                  <c:v>4.3394675345874614</c:v>
                </c:pt>
                <c:pt idx="5">
                  <c:v>4.8098449584523415</c:v>
                </c:pt>
                <c:pt idx="6">
                  <c:v>3.229368042269563</c:v>
                </c:pt>
                <c:pt idx="7">
                  <c:v>2.6427178603103618</c:v>
                </c:pt>
                <c:pt idx="8">
                  <c:v>2.4457129358093574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7-44F8-8770-BCB655088868}"/>
            </c:ext>
          </c:extLst>
        </c:ser>
        <c:ser>
          <c:idx val="1"/>
          <c:order val="1"/>
          <c:tx>
            <c:strRef>
              <c:f>'Ravnanje z odpadki 2'!$A$5</c:f>
              <c:strCache>
                <c:ptCount val="1"/>
                <c:pt idx="0">
                  <c:v>Predelava - recikliranje (%)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'Ravnanje z odpadki 2'!$B$3:$J$3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strCache>
            </c:strRef>
          </c:cat>
          <c:val>
            <c:numRef>
              <c:f>'Ravnanje z odpadki 2'!$B$5:$J$5</c:f>
              <c:numCache>
                <c:formatCode>0</c:formatCode>
                <c:ptCount val="9"/>
                <c:pt idx="0">
                  <c:v>52.737416351675279</c:v>
                </c:pt>
                <c:pt idx="1">
                  <c:v>56.057836285082956</c:v>
                </c:pt>
                <c:pt idx="2">
                  <c:v>59.191008674461564</c:v>
                </c:pt>
                <c:pt idx="3">
                  <c:v>49.24779963354765</c:v>
                </c:pt>
                <c:pt idx="4">
                  <c:v>44.691088099647381</c:v>
                </c:pt>
                <c:pt idx="5">
                  <c:v>53.863981128666879</c:v>
                </c:pt>
                <c:pt idx="6">
                  <c:v>48.551614058307194</c:v>
                </c:pt>
                <c:pt idx="7">
                  <c:v>41.817306514774486</c:v>
                </c:pt>
                <c:pt idx="8">
                  <c:v>37.499436179283805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57-44F8-8770-BCB655088868}"/>
            </c:ext>
          </c:extLst>
        </c:ser>
        <c:ser>
          <c:idx val="2"/>
          <c:order val="2"/>
          <c:tx>
            <c:strRef>
              <c:f>'Ravnanje z odpadki 2'!$A$6</c:f>
              <c:strCache>
                <c:ptCount val="1"/>
                <c:pt idx="0">
                  <c:v>Predelava - kompostiranje in anaerobna obdelava v bioplinarnah (%)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'Ravnanje z odpadki 2'!$B$3:$J$3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strCache>
            </c:strRef>
          </c:cat>
          <c:val>
            <c:numRef>
              <c:f>'Ravnanje z odpadki 2'!$B$6:$J$6</c:f>
              <c:numCache>
                <c:formatCode>0</c:formatCode>
                <c:ptCount val="9"/>
                <c:pt idx="0">
                  <c:v>1.1342049733793145</c:v>
                </c:pt>
                <c:pt idx="1">
                  <c:v>1.4117137773943877</c:v>
                </c:pt>
                <c:pt idx="2">
                  <c:v>1.5216962656105146</c:v>
                </c:pt>
                <c:pt idx="3">
                  <c:v>1.2924054769571971</c:v>
                </c:pt>
                <c:pt idx="4">
                  <c:v>3.4842955137360123</c:v>
                </c:pt>
                <c:pt idx="5">
                  <c:v>5.9230282610562135</c:v>
                </c:pt>
                <c:pt idx="6">
                  <c:v>5.0073967730513846</c:v>
                </c:pt>
                <c:pt idx="7">
                  <c:v>4.1487115387417868</c:v>
                </c:pt>
                <c:pt idx="8">
                  <c:v>3.9772845504222913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57-44F8-8770-BCB655088868}"/>
            </c:ext>
          </c:extLst>
        </c:ser>
        <c:ser>
          <c:idx val="3"/>
          <c:order val="3"/>
          <c:tx>
            <c:strRef>
              <c:f>'Ravnanje z odpadki 2'!$A$7</c:f>
              <c:strCache>
                <c:ptCount val="1"/>
                <c:pt idx="0">
                  <c:v>Predelava - zasipanje in prekrivka (%)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'Ravnanje z odpadki 2'!$B$3:$J$3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strCache>
            </c:strRef>
          </c:cat>
          <c:val>
            <c:numRef>
              <c:f>'Ravnanje z odpadki 2'!$B$7:$J$7</c:f>
              <c:numCache>
                <c:formatCode>0</c:formatCode>
                <c:ptCount val="9"/>
                <c:pt idx="0">
                  <c:v>25.193081186050929</c:v>
                </c:pt>
                <c:pt idx="1">
                  <c:v>22.783918747288258</c:v>
                </c:pt>
                <c:pt idx="2">
                  <c:v>21.089264727579256</c:v>
                </c:pt>
                <c:pt idx="3">
                  <c:v>34.726519326873294</c:v>
                </c:pt>
                <c:pt idx="4">
                  <c:v>38.706324739753924</c:v>
                </c:pt>
                <c:pt idx="5">
                  <c:v>27.693976561345242</c:v>
                </c:pt>
                <c:pt idx="6">
                  <c:v>36.699724385523879</c:v>
                </c:pt>
                <c:pt idx="7">
                  <c:v>53.202291472734238</c:v>
                </c:pt>
                <c:pt idx="8">
                  <c:v>45.508528998667636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57-44F8-8770-BCB655088868}"/>
            </c:ext>
          </c:extLst>
        </c:ser>
        <c:ser>
          <c:idx val="4"/>
          <c:order val="4"/>
          <c:tx>
            <c:strRef>
              <c:f>'Ravnanje z odpadki 2'!$A$8</c:f>
              <c:strCache>
                <c:ptCount val="1"/>
                <c:pt idx="0">
                  <c:v>Odstranjevanje - sežig z namenom odstranitve (%)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'Ravnanje z odpadki 2'!$B$3:$J$3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strCache>
            </c:strRef>
          </c:cat>
          <c:val>
            <c:numRef>
              <c:f>'Ravnanje z odpadki 2'!$B$8:$J$8</c:f>
              <c:numCache>
                <c:formatCode>0</c:formatCode>
                <c:ptCount val="9"/>
                <c:pt idx="0">
                  <c:v>0.47137405150583112</c:v>
                </c:pt>
                <c:pt idx="1">
                  <c:v>0.71105593522954824</c:v>
                </c:pt>
                <c:pt idx="2">
                  <c:v>0.76729434291631604</c:v>
                </c:pt>
                <c:pt idx="3">
                  <c:v>0.63622443921407357</c:v>
                </c:pt>
                <c:pt idx="4">
                  <c:v>0.58129168763037686</c:v>
                </c:pt>
                <c:pt idx="5">
                  <c:v>0.77661098913800697</c:v>
                </c:pt>
                <c:pt idx="6">
                  <c:v>0.64924078373424077</c:v>
                </c:pt>
                <c:pt idx="7">
                  <c:v>0.50190841012013432</c:v>
                </c:pt>
                <c:pt idx="8">
                  <c:v>0.45087615032957801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57-44F8-8770-BCB655088868}"/>
            </c:ext>
          </c:extLst>
        </c:ser>
        <c:ser>
          <c:idx val="5"/>
          <c:order val="5"/>
          <c:tx>
            <c:strRef>
              <c:f>'Ravnanje z odpadki 2'!$A$9</c:f>
              <c:strCache>
                <c:ptCount val="1"/>
                <c:pt idx="0">
                  <c:v>Odstranjevanje - odlaganje (%)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'Ravnanje z odpadki 2'!$B$3:$J$3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strCache>
            </c:strRef>
          </c:cat>
          <c:val>
            <c:numRef>
              <c:f>'Ravnanje z odpadki 2'!$B$9:$J$9</c:f>
              <c:numCache>
                <c:formatCode>0</c:formatCode>
                <c:ptCount val="9"/>
                <c:pt idx="0">
                  <c:v>12.01900787584659</c:v>
                </c:pt>
                <c:pt idx="1">
                  <c:v>9.0242228214663207</c:v>
                </c:pt>
                <c:pt idx="2">
                  <c:v>7.1964754283340007</c:v>
                </c:pt>
                <c:pt idx="3">
                  <c:v>5.1954902126378331</c:v>
                </c:pt>
                <c:pt idx="4">
                  <c:v>4.5088090151293994</c:v>
                </c:pt>
                <c:pt idx="5">
                  <c:v>2.8604696753334902</c:v>
                </c:pt>
                <c:pt idx="6">
                  <c:v>2.654979331417147</c:v>
                </c:pt>
                <c:pt idx="7">
                  <c:v>2.0089375311112141</c:v>
                </c:pt>
                <c:pt idx="8">
                  <c:v>2.0333510027228181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57-44F8-8770-BCB655088868}"/>
            </c:ext>
          </c:extLst>
        </c:ser>
        <c:ser>
          <c:idx val="6"/>
          <c:order val="6"/>
          <c:tx>
            <c:strRef>
              <c:f>'Ravnanje z odpadki 2'!$A$10</c:f>
              <c:strCache>
                <c:ptCount val="1"/>
                <c:pt idx="0">
                  <c:v>Odstranjevanje - trajno skladiščenje (%)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'Ravnanje z odpadki 2'!$B$3:$J$3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strCache>
            </c:strRef>
          </c:cat>
          <c:val>
            <c:numRef>
              <c:f>'Ravnanje z odpadki 2'!$B$10:$J$10</c:f>
              <c:numCache>
                <c:formatCode>0</c:formatCode>
                <c:ptCount val="9"/>
                <c:pt idx="0">
                  <c:v>4.154173594589369</c:v>
                </c:pt>
                <c:pt idx="1">
                  <c:v>3.5759180164621345</c:v>
                </c:pt>
                <c:pt idx="2">
                  <c:v>4.8097919884983984</c:v>
                </c:pt>
                <c:pt idx="3">
                  <c:v>3.9640377321079088</c:v>
                </c:pt>
                <c:pt idx="4">
                  <c:v>3.6887234095154424</c:v>
                </c:pt>
                <c:pt idx="5">
                  <c:v>4.0720884260078307</c:v>
                </c:pt>
                <c:pt idx="6">
                  <c:v>3.2076766256965863</c:v>
                </c:pt>
                <c:pt idx="7">
                  <c:v>1.9556058476682472</c:v>
                </c:pt>
                <c:pt idx="8">
                  <c:v>2.1781221203796624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57-44F8-8770-BCB655088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0028239"/>
        <c:axId val="1810030319"/>
      </c:barChart>
      <c:catAx>
        <c:axId val="1810028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0030319"/>
        <c:crosses val="autoZero"/>
        <c:auto val="1"/>
        <c:lblAlgn val="ctr"/>
        <c:lblOffset val="100"/>
        <c:noMultiLvlLbl val="0"/>
      </c:catAx>
      <c:valAx>
        <c:axId val="1810030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002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40974044911046E-2"/>
          <c:y val="0.63162337265981305"/>
          <c:w val="0.96086249635462229"/>
          <c:h val="0.340598704231738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47156605424323E-2"/>
          <c:y val="0.17592592592592593"/>
          <c:w val="0.46944444444444444"/>
          <c:h val="0.7824074074074074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29-473A-8888-E713157B38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29-473A-8888-E713157B38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29-473A-8888-E713157B38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29-473A-8888-E713157B38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B29-473A-8888-E713157B380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B29-473A-8888-E713157B38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B29-473A-8888-E713157B380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B29-473A-8888-E713157B380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B29-473A-8888-E713157B3802}"/>
              </c:ext>
            </c:extLst>
          </c:dPt>
          <c:dLbls>
            <c:dLbl>
              <c:idx val="1"/>
              <c:layout>
                <c:manualLayout>
                  <c:x val="1.6257526632700324E-2"/>
                  <c:y val="4.401996495590397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29-473A-8888-E713157B3802}"/>
                </c:ext>
              </c:extLst>
            </c:dLbl>
            <c:dLbl>
              <c:idx val="2"/>
              <c:layout>
                <c:manualLayout>
                  <c:x val="-3.0490425580745172E-3"/>
                  <c:y val="3.347874451981582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29-473A-8888-E713157B3802}"/>
                </c:ext>
              </c:extLst>
            </c:dLbl>
            <c:dLbl>
              <c:idx val="3"/>
              <c:layout>
                <c:manualLayout>
                  <c:x val="-2.404975610163197E-3"/>
                  <c:y val="1.473960491780632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29-473A-8888-E713157B3802}"/>
                </c:ext>
              </c:extLst>
            </c:dLbl>
            <c:dLbl>
              <c:idx val="4"/>
              <c:layout>
                <c:manualLayout>
                  <c:x val="6.8454281052703818E-4"/>
                  <c:y val="1.384169084127639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29-473A-8888-E713157B3802}"/>
                </c:ext>
              </c:extLst>
            </c:dLbl>
            <c:dLbl>
              <c:idx val="5"/>
              <c:layout>
                <c:manualLayout>
                  <c:x val="1.5346402446911942E-2"/>
                  <c:y val="-6.272311528925920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29-473A-8888-E713157B3802}"/>
                </c:ext>
              </c:extLst>
            </c:dLbl>
            <c:dLbl>
              <c:idx val="6"/>
              <c:layout>
                <c:manualLayout>
                  <c:x val="5.8664964176774713E-3"/>
                  <c:y val="-6.527508161202841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29-473A-8888-E713157B3802}"/>
                </c:ext>
              </c:extLst>
            </c:dLbl>
            <c:dLbl>
              <c:idx val="7"/>
              <c:layout>
                <c:manualLayout>
                  <c:x val="2.7735563261269608E-2"/>
                  <c:y val="-6.04248914869021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B29-473A-8888-E713157B3802}"/>
                </c:ext>
              </c:extLst>
            </c:dLbl>
            <c:dLbl>
              <c:idx val="8"/>
              <c:layout>
                <c:manualLayout>
                  <c:x val="6.6676472674619972E-2"/>
                  <c:y val="6.086548738194408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B29-473A-8888-E713157B380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'Ravnanje z odpadki 3'!$F$4:$F$12</c:f>
              <c:strCache>
                <c:ptCount val="9"/>
                <c:pt idx="0">
                  <c:v>mineralni odpadki</c:v>
                </c:pt>
                <c:pt idx="1">
                  <c:v>kovinski odpadki</c:v>
                </c:pt>
                <c:pt idx="2">
                  <c:v>odpadki iz papirja in kartona</c:v>
                </c:pt>
                <c:pt idx="3">
                  <c:v>mešani odpadki</c:v>
                </c:pt>
                <c:pt idx="4">
                  <c:v>drugi</c:v>
                </c:pt>
                <c:pt idx="5">
                  <c:v>živalski in rastlinski odpadki</c:v>
                </c:pt>
                <c:pt idx="6">
                  <c:v>odpadki iz plastike</c:v>
                </c:pt>
                <c:pt idx="7">
                  <c:v>mulji</c:v>
                </c:pt>
                <c:pt idx="8">
                  <c:v>odpadki iz lesa</c:v>
                </c:pt>
              </c:strCache>
            </c:strRef>
          </c:cat>
          <c:val>
            <c:numRef>
              <c:f>'Ravnanje z odpadki 3'!$G$4:$G$12</c:f>
              <c:numCache>
                <c:formatCode>General</c:formatCode>
                <c:ptCount val="9"/>
                <c:pt idx="0">
                  <c:v>5722185</c:v>
                </c:pt>
                <c:pt idx="1">
                  <c:v>1530530</c:v>
                </c:pt>
                <c:pt idx="2">
                  <c:v>558700</c:v>
                </c:pt>
                <c:pt idx="3">
                  <c:v>514661</c:v>
                </c:pt>
                <c:pt idx="4">
                  <c:v>360825</c:v>
                </c:pt>
                <c:pt idx="5">
                  <c:v>264097</c:v>
                </c:pt>
                <c:pt idx="6">
                  <c:v>184022</c:v>
                </c:pt>
                <c:pt idx="7">
                  <c:v>165993</c:v>
                </c:pt>
                <c:pt idx="8">
                  <c:v>127005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29-473A-8888-E713157B380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'Uvoz-izvoz 1'!$A$3</c:f>
              <c:strCache>
                <c:ptCount val="1"/>
                <c:pt idx="0">
                  <c:v>Odpadki, pripeljani iz tujine - iz držav EU (t)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'Uvoz-izvoz 1'!$B$2:$K$2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'Uvoz-izvoz 1'!$B$3:$K$3</c:f>
              <c:numCache>
                <c:formatCode>0</c:formatCode>
                <c:ptCount val="10"/>
                <c:pt idx="0">
                  <c:v>666381</c:v>
                </c:pt>
                <c:pt idx="1">
                  <c:v>631053</c:v>
                </c:pt>
                <c:pt idx="2">
                  <c:v>611760</c:v>
                </c:pt>
                <c:pt idx="3">
                  <c:v>816279</c:v>
                </c:pt>
                <c:pt idx="4">
                  <c:v>953848</c:v>
                </c:pt>
                <c:pt idx="5">
                  <c:v>916366</c:v>
                </c:pt>
                <c:pt idx="6">
                  <c:v>874037</c:v>
                </c:pt>
                <c:pt idx="7">
                  <c:v>923250</c:v>
                </c:pt>
                <c:pt idx="8">
                  <c:v>968351</c:v>
                </c:pt>
                <c:pt idx="9">
                  <c:v>979591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F-44FD-AB27-179A4B7775C3}"/>
            </c:ext>
          </c:extLst>
        </c:ser>
        <c:ser>
          <c:idx val="1"/>
          <c:order val="1"/>
          <c:tx>
            <c:strRef>
              <c:f>'Uvoz-izvoz 1'!$A$4</c:f>
              <c:strCache>
                <c:ptCount val="1"/>
                <c:pt idx="0">
                  <c:v>Odpadki, pripeljani iz tujine - iz držav izven območja EU (t)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'Uvoz-izvoz 1'!$B$2:$K$2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'Uvoz-izvoz 1'!$B$4:$K$4</c:f>
              <c:numCache>
                <c:formatCode>0</c:formatCode>
                <c:ptCount val="10"/>
                <c:pt idx="0">
                  <c:v>310154</c:v>
                </c:pt>
                <c:pt idx="1">
                  <c:v>325519</c:v>
                </c:pt>
                <c:pt idx="2">
                  <c:v>301286</c:v>
                </c:pt>
                <c:pt idx="3">
                  <c:v>192051</c:v>
                </c:pt>
                <c:pt idx="4">
                  <c:v>118334</c:v>
                </c:pt>
                <c:pt idx="5">
                  <c:v>113261</c:v>
                </c:pt>
                <c:pt idx="6">
                  <c:v>117983</c:v>
                </c:pt>
                <c:pt idx="7">
                  <c:v>133400</c:v>
                </c:pt>
                <c:pt idx="8">
                  <c:v>142057</c:v>
                </c:pt>
                <c:pt idx="9">
                  <c:v>100896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2F-44FD-AB27-179A4B777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8985279"/>
        <c:axId val="1918990687"/>
      </c:barChart>
      <c:catAx>
        <c:axId val="191898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8990687"/>
        <c:crosses val="autoZero"/>
        <c:auto val="1"/>
        <c:lblAlgn val="ctr"/>
        <c:lblOffset val="100"/>
        <c:noMultiLvlLbl val="0"/>
      </c:catAx>
      <c:valAx>
        <c:axId val="1918990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898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'Izkoriščeni domači viri 1'!$A$7</c:f>
              <c:strCache>
                <c:ptCount val="1"/>
                <c:pt idx="0">
                  <c:v>Izkoriščeni domači viri (1000 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'Izkoriščeni domači viri 1'!$B$6:$K$6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'Izkoriščeni domači viri 1'!$B$7:$K$7</c:f>
              <c:numCache>
                <c:formatCode>#,##0.00</c:formatCode>
                <c:ptCount val="10"/>
                <c:pt idx="0">
                  <c:v>28102.5</c:v>
                </c:pt>
                <c:pt idx="1">
                  <c:v>25270.1</c:v>
                </c:pt>
                <c:pt idx="2">
                  <c:v>22193.5</c:v>
                </c:pt>
                <c:pt idx="3">
                  <c:v>21861.599999999999</c:v>
                </c:pt>
                <c:pt idx="4">
                  <c:v>24656.400000000001</c:v>
                </c:pt>
                <c:pt idx="5">
                  <c:v>24688</c:v>
                </c:pt>
                <c:pt idx="6">
                  <c:v>23107.7</c:v>
                </c:pt>
                <c:pt idx="7">
                  <c:v>23978.5</c:v>
                </c:pt>
                <c:pt idx="8">
                  <c:v>25889.7</c:v>
                </c:pt>
                <c:pt idx="9">
                  <c:v>24547.7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5-4B5D-8CCA-279367AAD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7809375"/>
        <c:axId val="1767807295"/>
      </c:areaChart>
      <c:lineChart>
        <c:grouping val="standard"/>
        <c:varyColors val="0"/>
        <c:ser>
          <c:idx val="1"/>
          <c:order val="1"/>
          <c:tx>
            <c:strRef>
              <c:f>'Izkoriščeni domači viri 1'!$A$8</c:f>
              <c:strCache>
                <c:ptCount val="1"/>
                <c:pt idx="0">
                  <c:v>Uvoz (1000 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'Izkoriščeni domači viri 1'!$B$6:$K$6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'Izkoriščeni domači viri 1'!$B$8:$K$8</c:f>
              <c:numCache>
                <c:formatCode>#,##0.00</c:formatCode>
                <c:ptCount val="10"/>
                <c:pt idx="0">
                  <c:v>17095.5</c:v>
                </c:pt>
                <c:pt idx="1">
                  <c:v>17429.8</c:v>
                </c:pt>
                <c:pt idx="2">
                  <c:v>16802</c:v>
                </c:pt>
                <c:pt idx="3">
                  <c:v>17372</c:v>
                </c:pt>
                <c:pt idx="4">
                  <c:v>18034.3</c:v>
                </c:pt>
                <c:pt idx="5">
                  <c:v>19538.8</c:v>
                </c:pt>
                <c:pt idx="6">
                  <c:v>20655.400000000001</c:v>
                </c:pt>
                <c:pt idx="7">
                  <c:v>21605.5</c:v>
                </c:pt>
                <c:pt idx="8">
                  <c:v>22751.7</c:v>
                </c:pt>
                <c:pt idx="9">
                  <c:v>22671.9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5-4B5D-8CCA-279367AADE1C}"/>
            </c:ext>
          </c:extLst>
        </c:ser>
        <c:ser>
          <c:idx val="2"/>
          <c:order val="2"/>
          <c:tx>
            <c:strRef>
              <c:f>'Izkoriščeni domači viri 1'!$A$9</c:f>
              <c:strCache>
                <c:ptCount val="1"/>
                <c:pt idx="0">
                  <c:v>Izvoz (1000 t)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numRef>
              <c:f>'Izkoriščeni domači viri 1'!$B$6:$K$6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'Izkoriščeni domači viri 1'!$B$9:$K$9</c:f>
              <c:numCache>
                <c:formatCode>#,##0.00</c:formatCode>
                <c:ptCount val="10"/>
                <c:pt idx="0">
                  <c:v>12392.4</c:v>
                </c:pt>
                <c:pt idx="1">
                  <c:v>13160.6</c:v>
                </c:pt>
                <c:pt idx="2">
                  <c:v>13340.9</c:v>
                </c:pt>
                <c:pt idx="3">
                  <c:v>14074.9</c:v>
                </c:pt>
                <c:pt idx="4">
                  <c:v>15630.2</c:v>
                </c:pt>
                <c:pt idx="5">
                  <c:v>16771.3</c:v>
                </c:pt>
                <c:pt idx="6">
                  <c:v>17262.2</c:v>
                </c:pt>
                <c:pt idx="7">
                  <c:v>18502.599999999999</c:v>
                </c:pt>
                <c:pt idx="8">
                  <c:v>18784.3</c:v>
                </c:pt>
                <c:pt idx="9">
                  <c:v>18960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C5-4B5D-8CCA-279367AAD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7809375"/>
        <c:axId val="1767807295"/>
      </c:lineChart>
      <c:catAx>
        <c:axId val="17678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7807295"/>
        <c:crosses val="autoZero"/>
        <c:auto val="1"/>
        <c:lblAlgn val="ctr"/>
        <c:lblOffset val="100"/>
        <c:noMultiLvlLbl val="0"/>
      </c:catAx>
      <c:valAx>
        <c:axId val="1767807295"/>
        <c:scaling>
          <c:orientation val="minMax"/>
          <c:max val="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7809375"/>
        <c:crosses val="autoZero"/>
        <c:crossBetween val="between"/>
        <c:majorUnit val="5000"/>
        <c:minorUnit val="1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'Uvoz-izvoz 2'!$A$3</c:f>
              <c:strCache>
                <c:ptCount val="1"/>
                <c:pt idx="0">
                  <c:v>Odpadki, oddani v tujino - pošiljanje v države EU (t)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'Uvoz-izvoz 2'!$B$2:$K$2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'Uvoz-izvoz 2'!$B$3:$K$3</c:f>
              <c:numCache>
                <c:formatCode>0</c:formatCode>
                <c:ptCount val="10"/>
                <c:pt idx="0">
                  <c:v>226344</c:v>
                </c:pt>
                <c:pt idx="1">
                  <c:v>287995</c:v>
                </c:pt>
                <c:pt idx="2">
                  <c:v>396510</c:v>
                </c:pt>
                <c:pt idx="3">
                  <c:v>595751</c:v>
                </c:pt>
                <c:pt idx="4">
                  <c:v>666651</c:v>
                </c:pt>
                <c:pt idx="5">
                  <c:v>623893</c:v>
                </c:pt>
                <c:pt idx="6">
                  <c:v>866934</c:v>
                </c:pt>
                <c:pt idx="7">
                  <c:v>1010567</c:v>
                </c:pt>
                <c:pt idx="8">
                  <c:v>1057801</c:v>
                </c:pt>
                <c:pt idx="9">
                  <c:v>1058428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8-4BD8-83F5-E15582AE9C8A}"/>
            </c:ext>
          </c:extLst>
        </c:ser>
        <c:ser>
          <c:idx val="1"/>
          <c:order val="1"/>
          <c:tx>
            <c:strRef>
              <c:f>'Uvoz-izvoz 2'!$A$4</c:f>
              <c:strCache>
                <c:ptCount val="1"/>
                <c:pt idx="0">
                  <c:v>Odpadki, oddani v tujino - pošiljanje v države izven območja EU (t)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'Uvoz-izvoz 2'!$B$2:$K$2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'Uvoz-izvoz 2'!$B$4:$K$4</c:f>
              <c:numCache>
                <c:formatCode>0</c:formatCode>
                <c:ptCount val="10"/>
                <c:pt idx="0">
                  <c:v>28702</c:v>
                </c:pt>
                <c:pt idx="1">
                  <c:v>27999</c:v>
                </c:pt>
                <c:pt idx="2">
                  <c:v>22820</c:v>
                </c:pt>
                <c:pt idx="3">
                  <c:v>7533</c:v>
                </c:pt>
                <c:pt idx="4">
                  <c:v>4809</c:v>
                </c:pt>
                <c:pt idx="5">
                  <c:v>5265</c:v>
                </c:pt>
                <c:pt idx="6">
                  <c:v>16645</c:v>
                </c:pt>
                <c:pt idx="7">
                  <c:v>20097</c:v>
                </c:pt>
                <c:pt idx="8">
                  <c:v>32545</c:v>
                </c:pt>
                <c:pt idx="9">
                  <c:v>52941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08-4BD8-83F5-E15582AE9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8992767"/>
        <c:axId val="1919000671"/>
      </c:barChart>
      <c:catAx>
        <c:axId val="1918992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000671"/>
        <c:crosses val="autoZero"/>
        <c:auto val="1"/>
        <c:lblAlgn val="ctr"/>
        <c:lblOffset val="100"/>
        <c:noMultiLvlLbl val="0"/>
      </c:catAx>
      <c:valAx>
        <c:axId val="1919000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8992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'Uvoz-izvoz 3'!$A$3</c:f>
              <c:strCache>
                <c:ptCount val="1"/>
                <c:pt idx="0">
                  <c:v>Delež uvoženih nevarnih odpadkov od vseh uvoženih odpadkov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'Uvoz-izvoz 3'!$B$2:$K$2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'Uvoz-izvoz 3'!$B$3:$K$3</c:f>
              <c:numCache>
                <c:formatCode>0.0</c:formatCode>
                <c:ptCount val="10"/>
                <c:pt idx="0">
                  <c:v>3.5092480138940374</c:v>
                </c:pt>
                <c:pt idx="1">
                  <c:v>3.8863735438905342</c:v>
                </c:pt>
                <c:pt idx="2">
                  <c:v>3.7634508704390255</c:v>
                </c:pt>
                <c:pt idx="3">
                  <c:v>3.1997429415539145</c:v>
                </c:pt>
                <c:pt idx="4">
                  <c:v>3.5587241718290366</c:v>
                </c:pt>
                <c:pt idx="5">
                  <c:v>3.8928660573197869</c:v>
                </c:pt>
                <c:pt idx="6">
                  <c:v>3.525533759400012</c:v>
                </c:pt>
                <c:pt idx="7">
                  <c:v>3.266641492791849</c:v>
                </c:pt>
                <c:pt idx="8">
                  <c:v>3.1099379687466229</c:v>
                </c:pt>
                <c:pt idx="9">
                  <c:v>3.2530731541176841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E-4EC7-A466-6EBFEEB83EB6}"/>
            </c:ext>
          </c:extLst>
        </c:ser>
        <c:ser>
          <c:idx val="1"/>
          <c:order val="1"/>
          <c:tx>
            <c:strRef>
              <c:f>'Uvoz-izvoz 3'!$A$4</c:f>
              <c:strCache>
                <c:ptCount val="1"/>
                <c:pt idx="0">
                  <c:v>Delež izvoženih nevarnih odpadkov od vseh izvoženih odpadkov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'Uvoz-izvoz 3'!$B$2:$K$2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'Uvoz-izvoz 3'!$B$4:$K$4</c:f>
              <c:numCache>
                <c:formatCode>0.0</c:formatCode>
                <c:ptCount val="10"/>
                <c:pt idx="0">
                  <c:v>15.322001999647121</c:v>
                </c:pt>
                <c:pt idx="1">
                  <c:v>14.984730771056505</c:v>
                </c:pt>
                <c:pt idx="2">
                  <c:v>13.034364343118785</c:v>
                </c:pt>
                <c:pt idx="3">
                  <c:v>8.2571392577956644</c:v>
                </c:pt>
                <c:pt idx="4">
                  <c:v>8.5640246626753633</c:v>
                </c:pt>
                <c:pt idx="5">
                  <c:v>8.7230870464970636</c:v>
                </c:pt>
                <c:pt idx="6">
                  <c:v>6.225469114285068</c:v>
                </c:pt>
                <c:pt idx="7">
                  <c:v>5.6531517545970367</c:v>
                </c:pt>
                <c:pt idx="8">
                  <c:v>5.3917796660689969</c:v>
                </c:pt>
                <c:pt idx="9">
                  <c:v>6.1122813395011022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E-4EC7-A466-6EBFEEB83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276847"/>
        <c:axId val="1436283087"/>
      </c:lineChart>
      <c:catAx>
        <c:axId val="1436276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283087"/>
        <c:crosses val="autoZero"/>
        <c:auto val="1"/>
        <c:lblAlgn val="ctr"/>
        <c:lblOffset val="100"/>
        <c:noMultiLvlLbl val="0"/>
      </c:catAx>
      <c:valAx>
        <c:axId val="1436283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27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'Izkoriščeni domači viri 2'!$A$4</c:f>
              <c:strCache>
                <c:ptCount val="1"/>
                <c:pt idx="0">
                  <c:v>Biomasa (% od vseh izkoriščenih domačih virov)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'Izkoriščeni domači viri 2'!$B$3:$K$3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'Izkoriščeni domači viri 2'!$B$4:$K$4</c:f>
              <c:numCache>
                <c:formatCode>#,##0.00</c:formatCode>
                <c:ptCount val="10"/>
                <c:pt idx="0">
                  <c:v>19.864424873231918</c:v>
                </c:pt>
                <c:pt idx="1">
                  <c:v>23.325194597567879</c:v>
                </c:pt>
                <c:pt idx="2">
                  <c:v>25.801698695564017</c:v>
                </c:pt>
                <c:pt idx="3">
                  <c:v>25.459710176748274</c:v>
                </c:pt>
                <c:pt idx="4">
                  <c:v>28.580003569053062</c:v>
                </c:pt>
                <c:pt idx="5">
                  <c:v>28.414614387556707</c:v>
                </c:pt>
                <c:pt idx="6">
                  <c:v>30.897925799625231</c:v>
                </c:pt>
                <c:pt idx="7">
                  <c:v>26.427007527576787</c:v>
                </c:pt>
                <c:pt idx="8">
                  <c:v>26.652684272123661</c:v>
                </c:pt>
                <c:pt idx="9">
                  <c:v>27.384235590299703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E-4FAD-8AEF-2DDA8C735579}"/>
            </c:ext>
          </c:extLst>
        </c:ser>
        <c:ser>
          <c:idx val="1"/>
          <c:order val="1"/>
          <c:tx>
            <c:strRef>
              <c:f>'Izkoriščeni domači viri 2'!$A$5</c:f>
              <c:strCache>
                <c:ptCount val="1"/>
                <c:pt idx="0">
                  <c:v>Nekovinski minerali (% od vseh izkoriščenih domačih virov)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'Izkoriščeni domači viri 2'!$B$3:$K$3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'Izkoriščeni domači viri 2'!$B$5:$K$5</c:f>
              <c:numCache>
                <c:formatCode>#,##0.00</c:formatCode>
                <c:ptCount val="10"/>
                <c:pt idx="0">
                  <c:v>64.350502624321678</c:v>
                </c:pt>
                <c:pt idx="1">
                  <c:v>58.855327046588663</c:v>
                </c:pt>
                <c:pt idx="2">
                  <c:v>54.913826120260438</c:v>
                </c:pt>
                <c:pt idx="3">
                  <c:v>56.793189885461267</c:v>
                </c:pt>
                <c:pt idx="4">
                  <c:v>58.803393845005758</c:v>
                </c:pt>
                <c:pt idx="5">
                  <c:v>58.741898898250163</c:v>
                </c:pt>
                <c:pt idx="6">
                  <c:v>54.590028432081077</c:v>
                </c:pt>
                <c:pt idx="7">
                  <c:v>59.548762433012911</c:v>
                </c:pt>
                <c:pt idx="8">
                  <c:v>60.869766741213688</c:v>
                </c:pt>
                <c:pt idx="9">
                  <c:v>59.788493423009079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E-4FAD-8AEF-2DDA8C735579}"/>
            </c:ext>
          </c:extLst>
        </c:ser>
        <c:ser>
          <c:idx val="2"/>
          <c:order val="2"/>
          <c:tx>
            <c:strRef>
              <c:f>'Izkoriščeni domači viri 2'!$A$6</c:f>
              <c:strCache>
                <c:ptCount val="1"/>
                <c:pt idx="0">
                  <c:v>Fosilne energetske surovine (% od vseh izkoriščenih domačih virov)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'Izkoriščeni domači viri 2'!$B$3:$K$3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'Izkoriščeni domači viri 2'!$B$6:$K$6</c:f>
              <c:numCache>
                <c:formatCode>#,##0.00</c:formatCode>
                <c:ptCount val="10"/>
                <c:pt idx="0">
                  <c:v>15.785072502446402</c:v>
                </c:pt>
                <c:pt idx="1">
                  <c:v>17.819478355843469</c:v>
                </c:pt>
                <c:pt idx="2">
                  <c:v>19.284475184175545</c:v>
                </c:pt>
                <c:pt idx="3">
                  <c:v>17.747099937790466</c:v>
                </c:pt>
                <c:pt idx="4">
                  <c:v>12.617008160153144</c:v>
                </c:pt>
                <c:pt idx="5">
                  <c:v>12.84348671419313</c:v>
                </c:pt>
                <c:pt idx="6">
                  <c:v>14.512045768293685</c:v>
                </c:pt>
                <c:pt idx="7">
                  <c:v>14.024647079675542</c:v>
                </c:pt>
                <c:pt idx="8">
                  <c:v>12.477162732669749</c:v>
                </c:pt>
                <c:pt idx="9">
                  <c:v>12.827270986691218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BE-4FAD-8AEF-2DDA8C735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453119"/>
        <c:axId val="1715452703"/>
      </c:lineChart>
      <c:catAx>
        <c:axId val="17154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452703"/>
        <c:crosses val="autoZero"/>
        <c:auto val="1"/>
        <c:lblAlgn val="ctr"/>
        <c:lblOffset val="100"/>
        <c:noMultiLvlLbl val="0"/>
      </c:catAx>
      <c:valAx>
        <c:axId val="1715452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453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'Izkoriščeni domači viri 3'!$B$3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07-480C-B9FB-086350A39033}"/>
              </c:ext>
            </c:extLst>
          </c:dPt>
          <c:cat>
            <c:strRef>
              <c:f>'Izkoriščeni domači viri 3'!$A$4:$A$31</c:f>
              <c:strCache>
                <c:ptCount val="28"/>
                <c:pt idx="0">
                  <c:v>Finska</c:v>
                </c:pt>
                <c:pt idx="1">
                  <c:v>Estonija</c:v>
                </c:pt>
                <c:pt idx="2">
                  <c:v>Romunija</c:v>
                </c:pt>
                <c:pt idx="3">
                  <c:v>Švedska</c:v>
                </c:pt>
                <c:pt idx="4">
                  <c:v>Danska</c:v>
                </c:pt>
                <c:pt idx="5">
                  <c:v>Irska</c:v>
                </c:pt>
                <c:pt idx="6">
                  <c:v>Luksemburg</c:v>
                </c:pt>
                <c:pt idx="7">
                  <c:v>Bolgarija</c:v>
                </c:pt>
                <c:pt idx="8">
                  <c:v>Avstrija</c:v>
                </c:pt>
                <c:pt idx="9">
                  <c:v>Litva</c:v>
                </c:pt>
                <c:pt idx="10">
                  <c:v>Ciper</c:v>
                </c:pt>
                <c:pt idx="11">
                  <c:v>Poljska</c:v>
                </c:pt>
                <c:pt idx="12">
                  <c:v>Madžarska</c:v>
                </c:pt>
                <c:pt idx="13">
                  <c:v>Portugalska</c:v>
                </c:pt>
                <c:pt idx="14">
                  <c:v>Češka</c:v>
                </c:pt>
                <c:pt idx="15">
                  <c:v>Nemčija</c:v>
                </c:pt>
                <c:pt idx="16">
                  <c:v>Latvija</c:v>
                </c:pt>
                <c:pt idx="17">
                  <c:v>Slovenija</c:v>
                </c:pt>
                <c:pt idx="18">
                  <c:v>Slovaška</c:v>
                </c:pt>
                <c:pt idx="19">
                  <c:v>Malta</c:v>
                </c:pt>
                <c:pt idx="20">
                  <c:v>Francija</c:v>
                </c:pt>
                <c:pt idx="21">
                  <c:v>Hrvaška</c:v>
                </c:pt>
                <c:pt idx="22">
                  <c:v>Belgija</c:v>
                </c:pt>
                <c:pt idx="23">
                  <c:v>Grčija</c:v>
                </c:pt>
                <c:pt idx="24">
                  <c:v>Španija</c:v>
                </c:pt>
                <c:pt idx="25">
                  <c:v>Nizozemska</c:v>
                </c:pt>
                <c:pt idx="26">
                  <c:v>Velika Britanija</c:v>
                </c:pt>
                <c:pt idx="27">
                  <c:v>Italija</c:v>
                </c:pt>
              </c:strCache>
            </c:strRef>
          </c:cat>
          <c:val>
            <c:numRef>
              <c:f>'Izkoriščeni domači viri 3'!$B$4:$B$31</c:f>
              <c:numCache>
                <c:formatCode>#,##0.00</c:formatCode>
                <c:ptCount val="28"/>
                <c:pt idx="0">
                  <c:v>31.581</c:v>
                </c:pt>
                <c:pt idx="1">
                  <c:v>29.262</c:v>
                </c:pt>
                <c:pt idx="2">
                  <c:v>27.613</c:v>
                </c:pt>
                <c:pt idx="3">
                  <c:v>25.843</c:v>
                </c:pt>
                <c:pt idx="4">
                  <c:v>24.977</c:v>
                </c:pt>
                <c:pt idx="5">
                  <c:v>24.658000000000001</c:v>
                </c:pt>
                <c:pt idx="6">
                  <c:v>22.998000000000001</c:v>
                </c:pt>
                <c:pt idx="7">
                  <c:v>21.077000000000002</c:v>
                </c:pt>
                <c:pt idx="8">
                  <c:v>18.972999999999999</c:v>
                </c:pt>
                <c:pt idx="9">
                  <c:v>18.954999999999998</c:v>
                </c:pt>
                <c:pt idx="10">
                  <c:v>18.821999999999999</c:v>
                </c:pt>
                <c:pt idx="11">
                  <c:v>17.614999999999998</c:v>
                </c:pt>
                <c:pt idx="12">
                  <c:v>17.603000000000002</c:v>
                </c:pt>
                <c:pt idx="13">
                  <c:v>16.704000000000001</c:v>
                </c:pt>
                <c:pt idx="14">
                  <c:v>15.957000000000001</c:v>
                </c:pt>
                <c:pt idx="15">
                  <c:v>14.724</c:v>
                </c:pt>
                <c:pt idx="16">
                  <c:v>13.863</c:v>
                </c:pt>
                <c:pt idx="17">
                  <c:v>13.532</c:v>
                </c:pt>
                <c:pt idx="18">
                  <c:v>12.288</c:v>
                </c:pt>
                <c:pt idx="19">
                  <c:v>11.627000000000001</c:v>
                </c:pt>
                <c:pt idx="20">
                  <c:v>11.477</c:v>
                </c:pt>
                <c:pt idx="21">
                  <c:v>10.837999999999999</c:v>
                </c:pt>
                <c:pt idx="22">
                  <c:v>10.673</c:v>
                </c:pt>
                <c:pt idx="23">
                  <c:v>9.7769999999999992</c:v>
                </c:pt>
                <c:pt idx="24">
                  <c:v>9.0399999999999991</c:v>
                </c:pt>
                <c:pt idx="25">
                  <c:v>8.7829999999999995</c:v>
                </c:pt>
                <c:pt idx="26">
                  <c:v>8.48</c:v>
                </c:pt>
                <c:pt idx="27">
                  <c:v>8.1110000000000007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07-480C-B9FB-086350A39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19007743"/>
        <c:axId val="1918999839"/>
      </c:barChart>
      <c:catAx>
        <c:axId val="191900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8999839"/>
        <c:crosses val="autoZero"/>
        <c:auto val="1"/>
        <c:lblAlgn val="ctr"/>
        <c:lblOffset val="100"/>
        <c:noMultiLvlLbl val="0"/>
      </c:catAx>
      <c:valAx>
        <c:axId val="1918999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t/prebivalca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007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'Komunalni odpadki 1'!$A$4</c:f>
              <c:strCache>
                <c:ptCount val="1"/>
                <c:pt idx="0">
                  <c:v>Delež komunalnih odpadkov od vseh nastalih odpadkov</c:v>
                </c:pt>
              </c:strCache>
            </c:strRef>
          </c:tx>
          <c:spPr>
            <a:gradFill>
              <a:gsLst>
                <a:gs pos="0">
                  <a:schemeClr val="lt1">
                    <a:alpha val="50000"/>
                  </a:schemeClr>
                </a:gs>
                <a:gs pos="100000">
                  <a:schemeClr val="lt1">
                    <a:alpha val="0"/>
                  </a:schemeClr>
                </a:gs>
              </a:gsLst>
              <a:lin ang="5400000" scaled="0"/>
            </a:gradFill>
            <a:ln>
              <a:solidFill>
                <a:schemeClr val="accent1"/>
              </a:solidFill>
            </a:ln>
            <a:effectLst>
              <a:innerShdw dist="38100" dir="16200000">
                <a:schemeClr val="lt1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'Komunalni odpadki 1'!$B$3:$K$3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'Komunalni odpadki 1'!$B$4:$K$4</c:f>
              <c:numCache>
                <c:formatCode>General</c:formatCode>
                <c:ptCount val="10"/>
                <c:pt idx="0">
                  <c:v>13.7</c:v>
                </c:pt>
                <c:pt idx="1">
                  <c:v>11.9</c:v>
                </c:pt>
                <c:pt idx="2">
                  <c:v>16.7</c:v>
                </c:pt>
                <c:pt idx="3">
                  <c:v>18.399999999999999</c:v>
                </c:pt>
                <c:pt idx="4">
                  <c:v>19.100000000000001</c:v>
                </c:pt>
                <c:pt idx="5">
                  <c:v>18</c:v>
                </c:pt>
                <c:pt idx="6">
                  <c:v>17.5</c:v>
                </c:pt>
                <c:pt idx="7">
                  <c:v>16</c:v>
                </c:pt>
                <c:pt idx="8">
                  <c:v>12.2</c:v>
                </c:pt>
                <c:pt idx="9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C-4C3A-BFB8-2F849E7FD1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5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axId val="1776490671"/>
        <c:axId val="1776486927"/>
      </c:areaChart>
      <c:catAx>
        <c:axId val="1776490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>
                <a:lumMod val="40000"/>
                <a:lumOff val="60000"/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486927"/>
        <c:crosses val="autoZero"/>
        <c:auto val="1"/>
        <c:lblAlgn val="ctr"/>
        <c:lblOffset val="100"/>
        <c:noMultiLvlLbl val="0"/>
      </c:catAx>
      <c:valAx>
        <c:axId val="1776486927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17764906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031496062992"/>
          <c:y val="9.7222222222222224E-2"/>
          <c:w val="0.82691907261592301"/>
          <c:h val="0.73577136191309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'Komunalni odpadki 2'!$A$3</c:f>
              <c:strCache>
                <c:ptCount val="1"/>
                <c:pt idx="0">
                  <c:v>Nastali komunalni odpadkov (t)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'Komunalni odpadki 2'!$B$2:$K$2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'Komunalni odpadki 2'!$B$3:$K$3</c:f>
              <c:numCache>
                <c:formatCode>#,##0</c:formatCode>
                <c:ptCount val="10"/>
                <c:pt idx="0">
                  <c:v>863877</c:v>
                </c:pt>
                <c:pt idx="1">
                  <c:v>721844</c:v>
                </c:pt>
                <c:pt idx="2">
                  <c:v>744010</c:v>
                </c:pt>
                <c:pt idx="3">
                  <c:v>853388</c:v>
                </c:pt>
                <c:pt idx="4">
                  <c:v>891708</c:v>
                </c:pt>
                <c:pt idx="5">
                  <c:v>929461</c:v>
                </c:pt>
                <c:pt idx="6">
                  <c:v>959516</c:v>
                </c:pt>
                <c:pt idx="7">
                  <c:v>987151</c:v>
                </c:pt>
                <c:pt idx="8">
                  <c:v>1025001</c:v>
                </c:pt>
                <c:pt idx="9">
                  <c:v>1064321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F-4DE0-8FF2-E8EDEF1BC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7801471"/>
        <c:axId val="1767811039"/>
      </c:barChart>
      <c:lineChart>
        <c:grouping val="standard"/>
        <c:varyColors val="0"/>
        <c:ser>
          <c:idx val="1"/>
          <c:order val="1"/>
          <c:tx>
            <c:strRef>
              <c:f>'Komunalni odpadki 2'!$A$4</c:f>
              <c:strCache>
                <c:ptCount val="1"/>
                <c:pt idx="0">
                  <c:v>Ločeno zbrani komunalni odpadki (t)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'Komunalni odpadki 2'!$B$2:$K$2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'Komunalni odpadki 2'!$B$4:$K$4</c:f>
              <c:numCache>
                <c:formatCode>#,##0</c:formatCode>
                <c:ptCount val="10"/>
                <c:pt idx="0">
                  <c:v>193508.44799999997</c:v>
                </c:pt>
                <c:pt idx="1">
                  <c:v>234599.3</c:v>
                </c:pt>
                <c:pt idx="2">
                  <c:v>383165.15</c:v>
                </c:pt>
                <c:pt idx="3">
                  <c:v>535074.27600000007</c:v>
                </c:pt>
                <c:pt idx="4">
                  <c:v>576935.076</c:v>
                </c:pt>
                <c:pt idx="5">
                  <c:v>637610.24599999993</c:v>
                </c:pt>
                <c:pt idx="6">
                  <c:v>651511.36400000006</c:v>
                </c:pt>
                <c:pt idx="7">
                  <c:v>691005.7</c:v>
                </c:pt>
                <c:pt idx="8">
                  <c:v>725700.70799999998</c:v>
                </c:pt>
                <c:pt idx="9">
                  <c:v>774825.68799999997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F-4DE0-8FF2-E8EDEF1BC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7801471"/>
        <c:axId val="1767811039"/>
      </c:lineChart>
      <c:catAx>
        <c:axId val="1767801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7811039"/>
        <c:crosses val="autoZero"/>
        <c:auto val="1"/>
        <c:lblAlgn val="ctr"/>
        <c:lblOffset val="100"/>
        <c:noMultiLvlLbl val="0"/>
      </c:catAx>
      <c:valAx>
        <c:axId val="1767811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7801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'Komunalni odpadki 3'!$A$4</c:f>
              <c:strCache>
                <c:ptCount val="1"/>
                <c:pt idx="0">
                  <c:v>Stopnja recikliranja komunalnih odpadkov (% od nastalih komunalnih odpadkov)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'Komunalni odpadki 3'!$B$3:$K$3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'Komunalni odpadki 3'!$B$4:$K$4</c:f>
              <c:numCache>
                <c:formatCode>General</c:formatCode>
                <c:ptCount val="10"/>
                <c:pt idx="0">
                  <c:v>22.4</c:v>
                </c:pt>
                <c:pt idx="1">
                  <c:v>35.6</c:v>
                </c:pt>
                <c:pt idx="2">
                  <c:v>42</c:v>
                </c:pt>
                <c:pt idx="3">
                  <c:v>34.9</c:v>
                </c:pt>
                <c:pt idx="4">
                  <c:v>36</c:v>
                </c:pt>
                <c:pt idx="5">
                  <c:v>54.1</c:v>
                </c:pt>
                <c:pt idx="6">
                  <c:v>55.5</c:v>
                </c:pt>
                <c:pt idx="7">
                  <c:v>57.8</c:v>
                </c:pt>
                <c:pt idx="8">
                  <c:v>58.8</c:v>
                </c:pt>
                <c:pt idx="9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4-495B-A365-719C53C0F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4648111"/>
        <c:axId val="1724649775"/>
      </c:lineChart>
      <c:catAx>
        <c:axId val="172464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649775"/>
        <c:crosses val="autoZero"/>
        <c:auto val="1"/>
        <c:lblAlgn val="ctr"/>
        <c:lblOffset val="100"/>
        <c:noMultiLvlLbl val="0"/>
      </c:catAx>
      <c:valAx>
        <c:axId val="172464977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464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'Nevarni odpadki 1'!$A$3</c:f>
              <c:strCache>
                <c:ptCount val="1"/>
                <c:pt idx="0">
                  <c:v>Delež nastalih nevarnih odpadkov od vseh nastalih odpadkov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'Nevarni odpadki 1'!$B$2:$K$2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'Nevarni odpadki 1'!$B$3:$K$3</c:f>
              <c:numCache>
                <c:formatCode>General</c:formatCode>
                <c:ptCount val="10"/>
                <c:pt idx="0">
                  <c:v>1.6</c:v>
                </c:pt>
                <c:pt idx="1">
                  <c:v>2.2000000000000002</c:v>
                </c:pt>
                <c:pt idx="2">
                  <c:v>2.7</c:v>
                </c:pt>
                <c:pt idx="3">
                  <c:v>2.6</c:v>
                </c:pt>
                <c:pt idx="4">
                  <c:v>3.1</c:v>
                </c:pt>
                <c:pt idx="5">
                  <c:v>2.8</c:v>
                </c:pt>
                <c:pt idx="6">
                  <c:v>2.2000000000000002</c:v>
                </c:pt>
                <c:pt idx="7">
                  <c:v>2.2000000000000002</c:v>
                </c:pt>
                <c:pt idx="8">
                  <c:v>1.8</c:v>
                </c:pt>
                <c:pt idx="9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3-4189-B037-87777EE39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1550479"/>
        <c:axId val="1551555055"/>
      </c:lineChart>
      <c:catAx>
        <c:axId val="155155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555055"/>
        <c:crosses val="autoZero"/>
        <c:auto val="1"/>
        <c:lblAlgn val="ctr"/>
        <c:lblOffset val="100"/>
        <c:noMultiLvlLbl val="0"/>
      </c:catAx>
      <c:valAx>
        <c:axId val="1551555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550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'Nevarni odpadki 2'!$A$3</c:f>
              <c:strCache>
                <c:ptCount val="1"/>
                <c:pt idx="0">
                  <c:v>Nastali nevarni odpadki (t)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'Nevarni odpadki 2'!$B$2:$K$2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'Nevarni odpadki 2'!$B$3:$K$3</c:f>
              <c:numCache>
                <c:formatCode>#,##0</c:formatCode>
                <c:ptCount val="10"/>
                <c:pt idx="0">
                  <c:v>101393</c:v>
                </c:pt>
                <c:pt idx="1">
                  <c:v>131569</c:v>
                </c:pt>
                <c:pt idx="2">
                  <c:v>120787</c:v>
                </c:pt>
                <c:pt idx="3">
                  <c:v>119097</c:v>
                </c:pt>
                <c:pt idx="4">
                  <c:v>146882</c:v>
                </c:pt>
                <c:pt idx="5">
                  <c:v>145991</c:v>
                </c:pt>
                <c:pt idx="6">
                  <c:v>119906</c:v>
                </c:pt>
                <c:pt idx="7">
                  <c:v>132736</c:v>
                </c:pt>
                <c:pt idx="8">
                  <c:v>139732</c:v>
                </c:pt>
                <c:pt idx="9">
                  <c:v>145690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2-4AAB-88F9-962D42679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2054207"/>
        <c:axId val="1712056287"/>
      </c:barChart>
      <c:lineChart>
        <c:grouping val="standard"/>
        <c:varyColors val="0"/>
        <c:ser>
          <c:idx val="1"/>
          <c:order val="1"/>
          <c:tx>
            <c:strRef>
              <c:f>'Nevarni odpadki 2'!$A$4</c:f>
              <c:strCache>
                <c:ptCount val="1"/>
                <c:pt idx="0">
                  <c:v>Nastali nevarni komunalni odpadki (t)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'Nevarni odpadki 2'!$B$2:$K$2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'Nevarni odpadki 2'!$B$4:$K$4</c:f>
              <c:numCache>
                <c:formatCode>#,##0</c:formatCode>
                <c:ptCount val="10"/>
                <c:pt idx="0">
                  <c:v>3484</c:v>
                </c:pt>
                <c:pt idx="1">
                  <c:v>4069</c:v>
                </c:pt>
                <c:pt idx="2">
                  <c:v>5035</c:v>
                </c:pt>
                <c:pt idx="3">
                  <c:v>5156</c:v>
                </c:pt>
                <c:pt idx="4">
                  <c:v>6789</c:v>
                </c:pt>
                <c:pt idx="5">
                  <c:v>8312</c:v>
                </c:pt>
                <c:pt idx="6">
                  <c:v>6804</c:v>
                </c:pt>
                <c:pt idx="7">
                  <c:v>6676</c:v>
                </c:pt>
                <c:pt idx="8">
                  <c:v>6673</c:v>
                </c:pt>
                <c:pt idx="9">
                  <c:v>7748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2-4AAB-88F9-962D42679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058367"/>
        <c:axId val="1712054623"/>
      </c:lineChart>
      <c:catAx>
        <c:axId val="1712054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2056287"/>
        <c:crosses val="autoZero"/>
        <c:auto val="1"/>
        <c:lblAlgn val="ctr"/>
        <c:lblOffset val="100"/>
        <c:noMultiLvlLbl val="0"/>
      </c:catAx>
      <c:valAx>
        <c:axId val="171205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2054207"/>
        <c:crosses val="autoZero"/>
        <c:crossBetween val="between"/>
      </c:valAx>
      <c:valAx>
        <c:axId val="1712054623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2058367"/>
        <c:crosses val="max"/>
        <c:crossBetween val="between"/>
      </c:valAx>
      <c:catAx>
        <c:axId val="17120583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120546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5">
  <cs:axisTitle>
    <cs:lnRef idx="0"/>
    <cs:fillRef idx="0"/>
    <cs:effectRef idx="0"/>
    <cs:fontRef idx="minor">
      <a:schemeClr val="lt1"/>
    </cs:fontRef>
    <cs:defRPr sz="900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categoryAxis>
  <cs:chartArea>
    <cs:lnRef idx="0">
      <cs:styleClr val="0"/>
    </cs:lnRef>
    <cs:fillRef idx="0">
      <cs:styleClr val="0"/>
    </cs:fillRef>
    <cs:effectRef idx="0"/>
    <cs:fontRef idx="minor">
      <a:schemeClr val="lt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tx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>
  <cs:dataPoint3D>
    <cs:lnRef idx="0">
      <cs:styleClr val="auto"/>
    </cs:lnRef>
    <cs:fillRef idx="0"/>
    <cs:effectRef idx="0"/>
    <cs:fontRef idx="minor">
      <a:schemeClr val="lt1"/>
    </cs:fontRef>
    <cs:spPr>
      <a:gradFill>
        <a:gsLst>
          <a:gs pos="0">
            <a:schemeClr val="lt1">
              <a:alpha val="50000"/>
            </a:schemeClr>
          </a:gs>
          <a:gs pos="100000">
            <a:schemeClr val="lt1">
              <a:alpha val="0"/>
            </a:schemeClr>
          </a:gs>
        </a:gsLst>
        <a:lin ang="5400000" scaled="0"/>
      </a:gradFill>
      <a:ln>
        <a:solidFill>
          <a:schemeClr val="phClr"/>
        </a:solidFill>
      </a:ln>
      <a:effectLst>
        <a:innerShdw dist="38100" dir="16200000">
          <a:schemeClr val="lt1"/>
        </a:innerShdw>
      </a:effectLst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lt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40000"/>
            <a:lumOff val="60000"/>
            <a:alpha val="25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lt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 cap="flat" cmpd="sng" algn="ctr">
        <a:gradFill>
          <a:gsLst>
            <a:gs pos="0">
              <a:schemeClr val="lt1"/>
            </a:gs>
            <a:gs pos="5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lt1"/>
    </cs:fontRef>
  </cs:floor>
  <cs:gridlineMaj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ajor>
  <cs:gridlineMinor>
    <cs:lnRef idx="0">
      <cs:styleClr val="0"/>
    </cs:lnRef>
    <cs:fillRef idx="0"/>
    <cs:effectRef idx="0"/>
    <cs:fontRef idx="minor">
      <a:schemeClr val="lt1"/>
    </cs:fontRef>
    <cs:spPr>
      <a:ln>
        <a:solidFill>
          <a:schemeClr val="phClr">
            <a:lumMod val="40000"/>
            <a:lumOff val="60000"/>
            <a:alpha val="25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hiLoLine>
  <cs:leader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9525" cap="flat" cmpd="sng" algn="ctr">
        <a:solidFill>
          <a:schemeClr val="phClr">
            <a:lumMod val="40000"/>
            <a:lumOff val="60000"/>
            <a:alpha val="25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lt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lt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  <cs:bodyPr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186690</xdr:colOff>
      <xdr:row>9</xdr:row>
      <xdr:rowOff>163830</xdr:rowOff>
    </xdr:from>
    <xdr:to>
      <xdr:col>18</xdr:col>
      <xdr:colOff>491490</xdr:colOff>
      <xdr:row>10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1996440</xdr:colOff>
      <xdr:row>9</xdr:row>
      <xdr:rowOff>137160</xdr:rowOff>
    </xdr:from>
    <xdr:to>
      <xdr:col>6</xdr:col>
      <xdr:colOff>396240</xdr:colOff>
      <xdr:row>24</xdr:row>
      <xdr:rowOff>106680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1889760</xdr:colOff>
      <xdr:row>7</xdr:row>
      <xdr:rowOff>80010</xdr:rowOff>
    </xdr:from>
    <xdr:to>
      <xdr:col>4</xdr:col>
      <xdr:colOff>121920</xdr:colOff>
      <xdr:row>19</xdr:row>
      <xdr:rowOff>15240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0</xdr:row>
      <xdr:rowOff>0</xdr:rowOff>
    </xdr:from>
    <xdr:to>
      <xdr:col>14</xdr:col>
      <xdr:colOff>518160</xdr:colOff>
      <xdr:row>1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1661160</xdr:colOff>
      <xdr:row>9</xdr:row>
      <xdr:rowOff>53340</xdr:rowOff>
    </xdr:from>
    <xdr:to>
      <xdr:col>5</xdr:col>
      <xdr:colOff>312420</xdr:colOff>
      <xdr:row>24</xdr:row>
      <xdr:rowOff>129540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426720</xdr:colOff>
      <xdr:row>1</xdr:row>
      <xdr:rowOff>26670</xdr:rowOff>
    </xdr:from>
    <xdr:to>
      <xdr:col>9</xdr:col>
      <xdr:colOff>464820</xdr:colOff>
      <xdr:row>16</xdr:row>
      <xdr:rowOff>26670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1897380</xdr:colOff>
      <xdr:row>8</xdr:row>
      <xdr:rowOff>83820</xdr:rowOff>
    </xdr:from>
    <xdr:to>
      <xdr:col>5</xdr:col>
      <xdr:colOff>449580</xdr:colOff>
      <xdr:row>24</xdr:row>
      <xdr:rowOff>133350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289560</xdr:colOff>
      <xdr:row>33</xdr:row>
      <xdr:rowOff>38100</xdr:rowOff>
    </xdr:from>
    <xdr:to>
      <xdr:col>15</xdr:col>
      <xdr:colOff>205740</xdr:colOff>
      <xdr:row>48</xdr:row>
      <xdr:rowOff>45720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632460</xdr:colOff>
      <xdr:row>12</xdr:row>
      <xdr:rowOff>95250</xdr:rowOff>
    </xdr:from>
    <xdr:to>
      <xdr:col>4</xdr:col>
      <xdr:colOff>335280</xdr:colOff>
      <xdr:row>31</xdr:row>
      <xdr:rowOff>60960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289560</xdr:colOff>
      <xdr:row>2</xdr:row>
      <xdr:rowOff>114300</xdr:rowOff>
    </xdr:from>
    <xdr:to>
      <xdr:col>15</xdr:col>
      <xdr:colOff>205740</xdr:colOff>
      <xdr:row>17</xdr:row>
      <xdr:rowOff>121920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278130</xdr:colOff>
      <xdr:row>6</xdr:row>
      <xdr:rowOff>64770</xdr:rowOff>
    </xdr:from>
    <xdr:to>
      <xdr:col>2</xdr:col>
      <xdr:colOff>529590</xdr:colOff>
      <xdr:row>21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1885950</xdr:colOff>
      <xdr:row>6</xdr:row>
      <xdr:rowOff>57150</xdr:rowOff>
    </xdr:from>
    <xdr:to>
      <xdr:col>5</xdr:col>
      <xdr:colOff>308610</xdr:colOff>
      <xdr:row>21</xdr:row>
      <xdr:rowOff>57150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6</xdr:row>
      <xdr:rowOff>87630</xdr:rowOff>
    </xdr:from>
    <xdr:to>
      <xdr:col>6</xdr:col>
      <xdr:colOff>118110</xdr:colOff>
      <xdr:row>21</xdr:row>
      <xdr:rowOff>87630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1451610</xdr:colOff>
      <xdr:row>7</xdr:row>
      <xdr:rowOff>15240</xdr:rowOff>
    </xdr:from>
    <xdr:to>
      <xdr:col>6</xdr:col>
      <xdr:colOff>125730</xdr:colOff>
      <xdr:row>18</xdr:row>
      <xdr:rowOff>160020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598170</xdr:colOff>
      <xdr:row>2</xdr:row>
      <xdr:rowOff>95250</xdr:rowOff>
    </xdr:from>
    <xdr:to>
      <xdr:col>12</xdr:col>
      <xdr:colOff>243840</xdr:colOff>
      <xdr:row>19</xdr:row>
      <xdr:rowOff>38100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1428750</xdr:colOff>
      <xdr:row>6</xdr:row>
      <xdr:rowOff>41910</xdr:rowOff>
    </xdr:from>
    <xdr:to>
      <xdr:col>5</xdr:col>
      <xdr:colOff>114300</xdr:colOff>
      <xdr:row>20</xdr:row>
      <xdr:rowOff>7620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537210</xdr:colOff>
      <xdr:row>6</xdr:row>
      <xdr:rowOff>57150</xdr:rowOff>
    </xdr:from>
    <xdr:to>
      <xdr:col>4</xdr:col>
      <xdr:colOff>163830</xdr:colOff>
      <xdr:row>20</xdr:row>
      <xdr:rowOff>175260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2026920</xdr:colOff>
      <xdr:row>6</xdr:row>
      <xdr:rowOff>156210</xdr:rowOff>
    </xdr:from>
    <xdr:to>
      <xdr:col>6</xdr:col>
      <xdr:colOff>251460</xdr:colOff>
      <xdr:row>18</xdr:row>
      <xdr:rowOff>30480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2785110</xdr:colOff>
      <xdr:row>5</xdr:row>
      <xdr:rowOff>34290</xdr:rowOff>
    </xdr:from>
    <xdr:to>
      <xdr:col>7</xdr:col>
      <xdr:colOff>377190</xdr:colOff>
      <xdr:row>19</xdr:row>
      <xdr:rowOff>7620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990600</xdr:colOff>
      <xdr:row>6</xdr:row>
      <xdr:rowOff>140970</xdr:rowOff>
    </xdr:from>
    <xdr:to>
      <xdr:col>4</xdr:col>
      <xdr:colOff>411480</xdr:colOff>
      <xdr:row>21</xdr:row>
      <xdr:rowOff>140970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388620</xdr:colOff>
      <xdr:row>1</xdr:row>
      <xdr:rowOff>167640</xdr:rowOff>
    </xdr:from>
    <xdr:to>
      <xdr:col>10</xdr:col>
      <xdr:colOff>83820</xdr:colOff>
      <xdr:row>15</xdr:row>
      <xdr:rowOff>167640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RS/Downloads/2706310S_20210503-1138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06310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:H110"/>
  <sheetViews>
    <sheetView workbookViewId="0">
      <selection activeCell="M32" sqref="M32"/>
    </sheetView>
  </sheetViews>
  <sheetFormatPr defaultRowHeight="14.4" x14ac:dyDescent="0.3"/>
  <cols>
    <col min="1" max="1" width="44" customWidth="1"/>
  </cols>
  <sheetData>
    <row r="1" spans="1:8" x14ac:dyDescent="0.3">
      <c r="A1" s="51"/>
      <c r="B1" s="52">
        <v>2017</v>
      </c>
      <c r="C1" s="52">
        <v>2018</v>
      </c>
      <c r="D1" s="52">
        <v>2019</v>
      </c>
    </row>
    <row r="2" spans="1:8" x14ac:dyDescent="0.3">
      <c r="A2" s="53" t="s">
        <v>145</v>
      </c>
      <c r="B2" s="53">
        <v>23979</v>
      </c>
      <c r="C2" s="53">
        <v>25890</v>
      </c>
      <c r="D2" s="53">
        <v>24578</v>
      </c>
      <c r="H2">
        <f>D2*100/B2</f>
        <v>102.49801910004588</v>
      </c>
    </row>
    <row r="3" spans="1:8" ht="18" x14ac:dyDescent="0.35">
      <c r="A3" s="51" t="s">
        <v>146</v>
      </c>
      <c r="B3" s="51">
        <v>6337</v>
      </c>
      <c r="C3" s="51">
        <v>6900</v>
      </c>
      <c r="D3" s="51">
        <v>6722</v>
      </c>
      <c r="E3">
        <f>D3*100/D2</f>
        <v>27.349662299617545</v>
      </c>
      <c r="F3" s="71" t="s">
        <v>216</v>
      </c>
      <c r="H3">
        <f t="shared" ref="H3:H5" si="0">D3*100/B3</f>
        <v>106.0754300142023</v>
      </c>
    </row>
    <row r="4" spans="1:8" x14ac:dyDescent="0.3">
      <c r="A4" s="51" t="s">
        <v>147</v>
      </c>
      <c r="B4" s="51">
        <v>14279</v>
      </c>
      <c r="C4" s="51">
        <v>15795</v>
      </c>
      <c r="D4" s="51">
        <v>14677</v>
      </c>
      <c r="E4">
        <f>D4*100/D2</f>
        <v>59.716006184392548</v>
      </c>
      <c r="H4">
        <f t="shared" si="0"/>
        <v>102.78731003571679</v>
      </c>
    </row>
    <row r="5" spans="1:8" x14ac:dyDescent="0.3">
      <c r="A5" s="51" t="s">
        <v>148</v>
      </c>
      <c r="B5" s="51">
        <v>3363</v>
      </c>
      <c r="C5" s="51">
        <v>3230</v>
      </c>
      <c r="D5" s="51">
        <v>3149</v>
      </c>
      <c r="E5">
        <f>D5*100/D2</f>
        <v>12.812271136788999</v>
      </c>
      <c r="H5">
        <f t="shared" si="0"/>
        <v>93.6366339577758</v>
      </c>
    </row>
    <row r="6" spans="1:8" x14ac:dyDescent="0.3">
      <c r="A6" s="51"/>
      <c r="B6" s="51"/>
      <c r="C6" s="51"/>
      <c r="D6" s="51"/>
    </row>
    <row r="7" spans="1:8" x14ac:dyDescent="0.3">
      <c r="A7" s="53" t="s">
        <v>149</v>
      </c>
      <c r="B7" s="53">
        <v>21606</v>
      </c>
      <c r="C7" s="53">
        <v>22752</v>
      </c>
      <c r="D7" s="53">
        <v>22672</v>
      </c>
      <c r="H7">
        <f t="shared" ref="H3:H15" si="1">D7*100/B7</f>
        <v>104.93381468110709</v>
      </c>
    </row>
    <row r="8" spans="1:8" x14ac:dyDescent="0.3">
      <c r="A8" s="51" t="s">
        <v>146</v>
      </c>
      <c r="B8" s="51">
        <v>6192</v>
      </c>
      <c r="C8" s="51">
        <v>6146</v>
      </c>
      <c r="D8" s="51">
        <v>6586</v>
      </c>
      <c r="E8">
        <f>D8*100/D7</f>
        <v>29.049047282992237</v>
      </c>
      <c r="H8">
        <f t="shared" si="1"/>
        <v>106.36304909560724</v>
      </c>
    </row>
    <row r="9" spans="1:8" x14ac:dyDescent="0.3">
      <c r="A9" s="51" t="s">
        <v>150</v>
      </c>
      <c r="B9" s="51">
        <v>4091</v>
      </c>
      <c r="C9" s="51">
        <v>4368</v>
      </c>
      <c r="D9" s="51">
        <v>4299</v>
      </c>
      <c r="E9">
        <f>D9*100/D7</f>
        <v>18.961714890613973</v>
      </c>
      <c r="H9">
        <f t="shared" si="1"/>
        <v>105.0843314593009</v>
      </c>
    </row>
    <row r="10" spans="1:8" x14ac:dyDescent="0.3">
      <c r="A10" s="51" t="s">
        <v>147</v>
      </c>
      <c r="B10" s="51">
        <v>3359</v>
      </c>
      <c r="C10" s="51">
        <v>4504</v>
      </c>
      <c r="D10" s="51">
        <v>3075</v>
      </c>
      <c r="E10">
        <f>D10*100/D7</f>
        <v>13.562985179957657</v>
      </c>
      <c r="H10">
        <f t="shared" si="1"/>
        <v>91.545102709139627</v>
      </c>
    </row>
    <row r="11" spans="1:8" x14ac:dyDescent="0.3">
      <c r="A11" s="51" t="s">
        <v>148</v>
      </c>
      <c r="B11" s="51">
        <v>6663</v>
      </c>
      <c r="C11" s="51">
        <v>6341</v>
      </c>
      <c r="D11" s="51">
        <v>7272</v>
      </c>
      <c r="E11">
        <f>D11*100/D7</f>
        <v>32.074805928016936</v>
      </c>
      <c r="H11">
        <f t="shared" si="1"/>
        <v>109.14002701485818</v>
      </c>
    </row>
    <row r="12" spans="1:8" x14ac:dyDescent="0.3">
      <c r="A12" s="51" t="s">
        <v>287</v>
      </c>
      <c r="B12" s="51"/>
      <c r="C12" s="51"/>
      <c r="D12" s="51">
        <v>1441</v>
      </c>
      <c r="E12">
        <f>D12*100/D7</f>
        <v>6.3558574453069863</v>
      </c>
    </row>
    <row r="13" spans="1:8" x14ac:dyDescent="0.3">
      <c r="A13" s="53" t="s">
        <v>151</v>
      </c>
      <c r="B13" s="53">
        <v>1057</v>
      </c>
      <c r="C13" s="53">
        <v>1110</v>
      </c>
      <c r="D13" s="53">
        <v>1080</v>
      </c>
      <c r="E13">
        <f>D13*100/B13</f>
        <v>102.17596972563859</v>
      </c>
      <c r="H13">
        <f t="shared" si="1"/>
        <v>102.17596972563859</v>
      </c>
    </row>
    <row r="14" spans="1:8" x14ac:dyDescent="0.3">
      <c r="A14" s="51" t="s">
        <v>153</v>
      </c>
      <c r="B14" s="51">
        <v>1022</v>
      </c>
      <c r="C14" s="51">
        <v>1076</v>
      </c>
      <c r="D14" s="51">
        <v>1045</v>
      </c>
      <c r="E14">
        <f>D14*100/D13</f>
        <v>96.759259259259252</v>
      </c>
      <c r="H14">
        <f t="shared" si="1"/>
        <v>102.25048923679061</v>
      </c>
    </row>
    <row r="15" spans="1:8" x14ac:dyDescent="0.3">
      <c r="A15" s="56" t="s">
        <v>154</v>
      </c>
      <c r="B15" s="51">
        <v>35</v>
      </c>
      <c r="C15" s="51">
        <v>35</v>
      </c>
      <c r="D15" s="51">
        <v>35</v>
      </c>
      <c r="E15">
        <f>D15*100/D13</f>
        <v>3.2407407407407409</v>
      </c>
      <c r="H15">
        <f t="shared" si="1"/>
        <v>100</v>
      </c>
    </row>
    <row r="16" spans="1:8" x14ac:dyDescent="0.3">
      <c r="A16" s="55"/>
      <c r="B16" s="55"/>
      <c r="C16" s="55"/>
      <c r="D16" s="55"/>
    </row>
    <row r="18" spans="1:8" x14ac:dyDescent="0.3">
      <c r="A18" s="57" t="s">
        <v>155</v>
      </c>
      <c r="B18" s="57">
        <v>3210</v>
      </c>
      <c r="C18" s="57">
        <v>3596</v>
      </c>
      <c r="D18" s="57">
        <v>3448</v>
      </c>
      <c r="H18">
        <f>D18*100/B18</f>
        <v>107.41433021806854</v>
      </c>
    </row>
    <row r="19" spans="1:8" x14ac:dyDescent="0.3">
      <c r="A19" s="58" t="s">
        <v>156</v>
      </c>
      <c r="B19" s="59">
        <v>51.363885311386056</v>
      </c>
      <c r="C19" s="59">
        <v>55.453065699094196</v>
      </c>
      <c r="D19" s="59">
        <v>54.585843388780027</v>
      </c>
    </row>
    <row r="20" spans="1:8" ht="18" x14ac:dyDescent="0.35">
      <c r="A20" s="58" t="s">
        <v>157</v>
      </c>
      <c r="B20" s="59">
        <v>21.567575549694475</v>
      </c>
      <c r="C20" s="59">
        <v>19.197214085421255</v>
      </c>
      <c r="D20" s="59">
        <v>19.203160284627455</v>
      </c>
      <c r="F20" s="71" t="s">
        <v>217</v>
      </c>
    </row>
    <row r="21" spans="1:8" x14ac:dyDescent="0.3">
      <c r="A21" s="58" t="s">
        <v>158</v>
      </c>
      <c r="B21" s="59">
        <v>9.3648535736916774</v>
      </c>
      <c r="C21" s="59">
        <v>8.2037030393489303</v>
      </c>
      <c r="D21" s="59">
        <v>8.5729274479547435</v>
      </c>
    </row>
    <row r="22" spans="1:8" x14ac:dyDescent="0.3">
      <c r="A22" s="58" t="s">
        <v>159</v>
      </c>
      <c r="B22" s="59">
        <v>7.0250109505855995</v>
      </c>
      <c r="C22" s="59">
        <v>7.1784800224038969</v>
      </c>
      <c r="D22" s="59">
        <v>7.2438945949261333</v>
      </c>
    </row>
    <row r="23" spans="1:8" x14ac:dyDescent="0.3">
      <c r="A23" s="58" t="s">
        <v>160</v>
      </c>
      <c r="B23" s="59">
        <v>2.0023527403256329</v>
      </c>
      <c r="C23" s="59">
        <v>1.9624823718095792</v>
      </c>
      <c r="D23" s="59">
        <v>2.1193940081147304</v>
      </c>
    </row>
    <row r="24" spans="1:8" x14ac:dyDescent="0.3">
      <c r="A24" s="58" t="s">
        <v>164</v>
      </c>
      <c r="B24" s="59">
        <v>2.1697113344635959</v>
      </c>
      <c r="C24" s="59">
        <v>1.7114675080920729</v>
      </c>
      <c r="D24" s="59">
        <v>1.7733971290755988</v>
      </c>
    </row>
    <row r="25" spans="1:8" x14ac:dyDescent="0.3">
      <c r="A25" s="58" t="s">
        <v>161</v>
      </c>
      <c r="B25" s="59">
        <v>1</v>
      </c>
      <c r="C25" s="59">
        <v>1</v>
      </c>
      <c r="D25" s="59">
        <v>1</v>
      </c>
    </row>
    <row r="26" spans="1:8" x14ac:dyDescent="0.3">
      <c r="A26" s="58" t="s">
        <v>162</v>
      </c>
      <c r="B26" s="59">
        <v>0</v>
      </c>
      <c r="C26" s="59">
        <v>1</v>
      </c>
      <c r="D26" s="59">
        <v>1</v>
      </c>
    </row>
    <row r="27" spans="1:8" x14ac:dyDescent="0.3">
      <c r="A27" s="58" t="s">
        <v>163</v>
      </c>
      <c r="B27" s="59">
        <v>1</v>
      </c>
      <c r="C27" s="59">
        <v>1</v>
      </c>
      <c r="D27" s="59">
        <v>1</v>
      </c>
    </row>
    <row r="28" spans="1:8" x14ac:dyDescent="0.3">
      <c r="A28" s="54"/>
      <c r="B28" s="35"/>
      <c r="C28" s="35"/>
      <c r="D28" s="35"/>
    </row>
    <row r="29" spans="1:8" x14ac:dyDescent="0.3">
      <c r="A29" s="60"/>
      <c r="B29" s="60"/>
      <c r="C29" s="60"/>
      <c r="D29" s="60"/>
    </row>
    <row r="30" spans="1:8" x14ac:dyDescent="0.3">
      <c r="A30" s="63" t="s">
        <v>152</v>
      </c>
      <c r="B30" s="63">
        <v>1031</v>
      </c>
      <c r="C30" s="63">
        <v>1090</v>
      </c>
      <c r="D30" s="63">
        <v>1111</v>
      </c>
      <c r="H30">
        <f>D30*100/B30</f>
        <v>107.75945683802134</v>
      </c>
    </row>
    <row r="31" spans="1:8" x14ac:dyDescent="0.3">
      <c r="A31" s="64" t="s">
        <v>153</v>
      </c>
      <c r="B31" s="64">
        <v>972</v>
      </c>
      <c r="C31" s="64">
        <v>1032</v>
      </c>
      <c r="D31" s="64">
        <v>1043</v>
      </c>
      <c r="E31">
        <f>D31*100/D30</f>
        <v>93.879387938793883</v>
      </c>
    </row>
    <row r="32" spans="1:8" ht="18" x14ac:dyDescent="0.35">
      <c r="A32" s="62" t="s">
        <v>154</v>
      </c>
      <c r="B32" s="62">
        <v>58</v>
      </c>
      <c r="C32" s="62">
        <v>59</v>
      </c>
      <c r="D32" s="62">
        <v>68</v>
      </c>
      <c r="E32">
        <f>D32*100/D30</f>
        <v>6.1206120612061206</v>
      </c>
      <c r="F32" s="71" t="s">
        <v>218</v>
      </c>
    </row>
    <row r="33" spans="1:8" x14ac:dyDescent="0.3">
      <c r="A33" s="61"/>
      <c r="B33" s="61"/>
      <c r="C33" s="61"/>
      <c r="D33" s="61"/>
    </row>
    <row r="34" spans="1:8" x14ac:dyDescent="0.3">
      <c r="A34" s="63" t="s">
        <v>165</v>
      </c>
      <c r="B34" s="63">
        <v>18503</v>
      </c>
      <c r="C34" s="63">
        <v>18784</v>
      </c>
      <c r="D34" s="63">
        <v>18960</v>
      </c>
      <c r="H34">
        <f>D34*100/B34</f>
        <v>102.46986975085122</v>
      </c>
    </row>
    <row r="35" spans="1:8" x14ac:dyDescent="0.3">
      <c r="A35" s="64" t="s">
        <v>146</v>
      </c>
      <c r="B35" s="64">
        <v>8240</v>
      </c>
      <c r="C35" s="64">
        <v>8208</v>
      </c>
      <c r="D35" s="64">
        <v>7719</v>
      </c>
      <c r="E35">
        <f>D35*100/D34</f>
        <v>40.712025316455694</v>
      </c>
    </row>
    <row r="36" spans="1:8" x14ac:dyDescent="0.3">
      <c r="A36" s="64" t="s">
        <v>150</v>
      </c>
      <c r="B36" s="64">
        <v>3405</v>
      </c>
      <c r="C36" s="64">
        <v>3690</v>
      </c>
      <c r="D36" s="64">
        <v>3658</v>
      </c>
      <c r="E36">
        <f>D36*100/D34</f>
        <v>19.293248945147678</v>
      </c>
    </row>
    <row r="37" spans="1:8" x14ac:dyDescent="0.3">
      <c r="A37" s="64" t="s">
        <v>147</v>
      </c>
      <c r="B37" s="64">
        <v>2367</v>
      </c>
      <c r="C37" s="64">
        <v>2533</v>
      </c>
      <c r="D37" s="64">
        <v>2643</v>
      </c>
      <c r="E37">
        <f>D37*100/D34</f>
        <v>13.939873417721518</v>
      </c>
    </row>
    <row r="38" spans="1:8" x14ac:dyDescent="0.3">
      <c r="A38" s="64" t="s">
        <v>148</v>
      </c>
      <c r="B38" s="64">
        <v>2909</v>
      </c>
      <c r="C38" s="64">
        <v>2750</v>
      </c>
      <c r="D38" s="64">
        <v>3281</v>
      </c>
      <c r="E38">
        <f>D38*100/D34</f>
        <v>17.304852320675106</v>
      </c>
    </row>
    <row r="39" spans="1:8" x14ac:dyDescent="0.3">
      <c r="A39" s="61" t="s">
        <v>287</v>
      </c>
      <c r="B39" s="61"/>
      <c r="C39" s="61"/>
      <c r="D39" s="61">
        <v>1656</v>
      </c>
      <c r="E39">
        <f>D39*100/D34</f>
        <v>8.7341772151898738</v>
      </c>
    </row>
    <row r="40" spans="1:8" x14ac:dyDescent="0.3">
      <c r="A40" s="63" t="s">
        <v>166</v>
      </c>
      <c r="B40" s="63">
        <v>159</v>
      </c>
      <c r="C40" s="63">
        <v>157</v>
      </c>
      <c r="D40" s="63">
        <v>169</v>
      </c>
      <c r="H40">
        <f>D40*100/B40</f>
        <v>106.28930817610063</v>
      </c>
    </row>
    <row r="41" spans="1:8" x14ac:dyDescent="0.3">
      <c r="A41" s="64" t="s">
        <v>176</v>
      </c>
      <c r="B41" s="64">
        <v>143</v>
      </c>
      <c r="C41" s="64">
        <v>145</v>
      </c>
      <c r="D41" s="64">
        <v>155</v>
      </c>
    </row>
    <row r="42" spans="1:8" x14ac:dyDescent="0.3">
      <c r="A42" s="64" t="s">
        <v>167</v>
      </c>
      <c r="B42" s="64">
        <v>11</v>
      </c>
      <c r="C42" s="64">
        <v>6</v>
      </c>
      <c r="D42" s="64">
        <v>10</v>
      </c>
    </row>
    <row r="43" spans="1:8" x14ac:dyDescent="0.3">
      <c r="A43" s="64" t="s">
        <v>168</v>
      </c>
      <c r="B43" s="64">
        <v>5</v>
      </c>
      <c r="C43" s="64">
        <v>6</v>
      </c>
      <c r="D43" s="64">
        <v>4</v>
      </c>
    </row>
    <row r="44" spans="1:8" ht="5.4" customHeight="1" x14ac:dyDescent="0.3">
      <c r="A44" s="65"/>
      <c r="B44" s="65"/>
      <c r="C44" s="65"/>
      <c r="D44" s="65"/>
    </row>
    <row r="45" spans="1:8" x14ac:dyDescent="0.3">
      <c r="A45" s="66" t="s">
        <v>175</v>
      </c>
      <c r="B45" s="67">
        <v>67</v>
      </c>
      <c r="C45" s="67">
        <v>57</v>
      </c>
      <c r="D45" s="67">
        <v>66</v>
      </c>
      <c r="E45">
        <f>D45*100/D40</f>
        <v>39.053254437869825</v>
      </c>
    </row>
    <row r="46" spans="1:8" x14ac:dyDescent="0.3">
      <c r="A46" s="66" t="s">
        <v>169</v>
      </c>
      <c r="B46" s="67">
        <v>39</v>
      </c>
      <c r="C46" s="67">
        <v>47</v>
      </c>
      <c r="D46" s="67">
        <v>48</v>
      </c>
      <c r="E46">
        <f>D46*100/D40</f>
        <v>28.402366863905325</v>
      </c>
    </row>
    <row r="47" spans="1:8" x14ac:dyDescent="0.3">
      <c r="A47" s="66" t="s">
        <v>170</v>
      </c>
      <c r="B47" s="67">
        <v>20</v>
      </c>
      <c r="C47" s="67">
        <v>24</v>
      </c>
      <c r="D47" s="67">
        <v>22</v>
      </c>
      <c r="E47">
        <f>D47*100/D40</f>
        <v>13.017751479289942</v>
      </c>
    </row>
    <row r="48" spans="1:8" x14ac:dyDescent="0.3">
      <c r="A48" s="66" t="s">
        <v>171</v>
      </c>
      <c r="B48" s="67">
        <v>17</v>
      </c>
      <c r="C48" s="67">
        <v>17</v>
      </c>
      <c r="D48" s="67">
        <v>19</v>
      </c>
      <c r="E48">
        <f>D48*100/D40</f>
        <v>11.242603550295858</v>
      </c>
    </row>
    <row r="49" spans="1:8" x14ac:dyDescent="0.3">
      <c r="A49" s="66" t="s">
        <v>172</v>
      </c>
      <c r="B49" s="67">
        <v>12</v>
      </c>
      <c r="C49" s="67">
        <v>7</v>
      </c>
      <c r="D49" s="67">
        <v>9</v>
      </c>
      <c r="E49">
        <f>D49*100/D40</f>
        <v>5.3254437869822482</v>
      </c>
    </row>
    <row r="50" spans="1:8" x14ac:dyDescent="0.3">
      <c r="A50" s="66" t="s">
        <v>173</v>
      </c>
      <c r="B50" s="67">
        <v>2</v>
      </c>
      <c r="C50" s="67">
        <v>2</v>
      </c>
      <c r="D50" s="67">
        <v>2</v>
      </c>
      <c r="E50">
        <f>D50*100/D40</f>
        <v>1.1834319526627219</v>
      </c>
    </row>
    <row r="51" spans="1:8" x14ac:dyDescent="0.3">
      <c r="A51" s="66" t="s">
        <v>174</v>
      </c>
      <c r="B51" s="67">
        <v>2</v>
      </c>
      <c r="C51" s="67">
        <v>2</v>
      </c>
      <c r="D51" s="67">
        <v>2</v>
      </c>
      <c r="E51">
        <f>D51*100/D40</f>
        <v>1.1834319526627219</v>
      </c>
    </row>
    <row r="52" spans="1:8" x14ac:dyDescent="0.3">
      <c r="A52" s="61"/>
      <c r="B52" s="61"/>
      <c r="C52" s="61"/>
      <c r="D52" s="61"/>
    </row>
    <row r="53" spans="1:8" x14ac:dyDescent="0.3">
      <c r="A53" s="63" t="s">
        <v>177</v>
      </c>
      <c r="B53" s="63">
        <v>2188</v>
      </c>
      <c r="C53" s="63">
        <v>4115</v>
      </c>
      <c r="D53" s="63">
        <v>3760</v>
      </c>
      <c r="H53">
        <f>D53*100/B53</f>
        <v>171.84643510054843</v>
      </c>
    </row>
    <row r="54" spans="1:8" x14ac:dyDescent="0.3">
      <c r="A54" s="63" t="s">
        <v>178</v>
      </c>
      <c r="B54" s="63">
        <v>5</v>
      </c>
      <c r="C54" s="63">
        <v>44</v>
      </c>
      <c r="D54" s="63">
        <v>21</v>
      </c>
      <c r="H54">
        <f t="shared" ref="H54:H68" si="2">D54*100/B54</f>
        <v>420</v>
      </c>
    </row>
    <row r="55" spans="1:8" x14ac:dyDescent="0.3">
      <c r="A55" s="63" t="s">
        <v>179</v>
      </c>
      <c r="B55" s="63">
        <v>6</v>
      </c>
      <c r="C55" s="63">
        <v>3</v>
      </c>
      <c r="D55" s="63">
        <v>2</v>
      </c>
      <c r="H55">
        <f t="shared" si="2"/>
        <v>33.333333333333336</v>
      </c>
    </row>
    <row r="56" spans="1:8" x14ac:dyDescent="0.3">
      <c r="A56" s="61"/>
      <c r="B56" s="61"/>
      <c r="C56" s="61"/>
      <c r="D56" s="61"/>
    </row>
    <row r="57" spans="1:8" x14ac:dyDescent="0.3">
      <c r="A57" s="63" t="s">
        <v>180</v>
      </c>
      <c r="B57" s="63">
        <v>194</v>
      </c>
      <c r="C57" s="63">
        <v>207</v>
      </c>
      <c r="D57" s="63">
        <v>203</v>
      </c>
      <c r="H57">
        <f t="shared" si="2"/>
        <v>104.63917525773196</v>
      </c>
    </row>
    <row r="58" spans="1:8" x14ac:dyDescent="0.3">
      <c r="A58" s="64" t="s">
        <v>184</v>
      </c>
      <c r="B58" s="64">
        <v>66</v>
      </c>
      <c r="C58" s="64">
        <v>65</v>
      </c>
      <c r="D58" s="64">
        <v>71</v>
      </c>
      <c r="E58">
        <f>D58*100/D57</f>
        <v>34.975369458128078</v>
      </c>
      <c r="H58">
        <f t="shared" si="2"/>
        <v>107.57575757575758</v>
      </c>
    </row>
    <row r="59" spans="1:8" x14ac:dyDescent="0.3">
      <c r="A59" s="64" t="s">
        <v>162</v>
      </c>
      <c r="B59" s="64">
        <v>43</v>
      </c>
      <c r="C59" s="64">
        <v>38</v>
      </c>
      <c r="D59" s="64">
        <v>24</v>
      </c>
      <c r="E59">
        <f>D59*100/D57</f>
        <v>11.822660098522167</v>
      </c>
      <c r="H59">
        <f t="shared" si="2"/>
        <v>55.813953488372093</v>
      </c>
    </row>
    <row r="60" spans="1:8" x14ac:dyDescent="0.3">
      <c r="A60" s="64" t="s">
        <v>160</v>
      </c>
      <c r="B60" s="64">
        <v>59</v>
      </c>
      <c r="C60" s="64">
        <v>76</v>
      </c>
      <c r="D60" s="64">
        <v>87</v>
      </c>
      <c r="E60">
        <f>D60*100/D57</f>
        <v>42.857142857142854</v>
      </c>
      <c r="H60">
        <f t="shared" si="2"/>
        <v>147.45762711864407</v>
      </c>
    </row>
    <row r="61" spans="1:8" x14ac:dyDescent="0.3">
      <c r="A61" s="64" t="s">
        <v>164</v>
      </c>
      <c r="B61" s="64">
        <v>23</v>
      </c>
      <c r="C61" s="64">
        <v>26</v>
      </c>
      <c r="D61" s="64">
        <v>21</v>
      </c>
      <c r="E61">
        <f>D61*100/D57</f>
        <v>10.344827586206897</v>
      </c>
      <c r="H61">
        <f t="shared" si="2"/>
        <v>91.304347826086953</v>
      </c>
    </row>
    <row r="62" spans="1:8" x14ac:dyDescent="0.3">
      <c r="A62" s="61"/>
      <c r="B62" s="61"/>
      <c r="C62" s="61"/>
      <c r="D62" s="61"/>
    </row>
    <row r="63" spans="1:8" x14ac:dyDescent="0.3">
      <c r="A63" s="63" t="s">
        <v>181</v>
      </c>
      <c r="B63" s="63">
        <v>39</v>
      </c>
      <c r="C63" s="63">
        <v>39</v>
      </c>
      <c r="D63" s="63">
        <v>37</v>
      </c>
      <c r="H63">
        <f t="shared" si="2"/>
        <v>94.871794871794876</v>
      </c>
    </row>
    <row r="64" spans="1:8" x14ac:dyDescent="0.3">
      <c r="A64" s="64" t="s">
        <v>182</v>
      </c>
      <c r="B64" s="64">
        <v>11</v>
      </c>
      <c r="C64" s="64">
        <v>9</v>
      </c>
      <c r="D64" s="64">
        <v>8</v>
      </c>
      <c r="E64">
        <f>D64*100/D63</f>
        <v>21.621621621621621</v>
      </c>
      <c r="H64">
        <f t="shared" si="2"/>
        <v>72.727272727272734</v>
      </c>
    </row>
    <row r="65" spans="1:8" x14ac:dyDescent="0.3">
      <c r="A65" s="64" t="s">
        <v>160</v>
      </c>
      <c r="B65" s="64">
        <v>25</v>
      </c>
      <c r="C65" s="64">
        <v>28</v>
      </c>
      <c r="D65" s="64">
        <v>27</v>
      </c>
      <c r="E65">
        <f>D65*100/D63</f>
        <v>72.972972972972968</v>
      </c>
      <c r="H65">
        <f t="shared" si="2"/>
        <v>108</v>
      </c>
    </row>
    <row r="66" spans="1:8" x14ac:dyDescent="0.3">
      <c r="A66" s="64" t="s">
        <v>183</v>
      </c>
      <c r="B66" s="64">
        <v>3</v>
      </c>
      <c r="C66" s="64">
        <v>2</v>
      </c>
      <c r="D66" s="64">
        <v>2</v>
      </c>
      <c r="E66">
        <f>D66*100/D63</f>
        <v>5.4054054054054053</v>
      </c>
      <c r="H66">
        <f t="shared" si="2"/>
        <v>66.666666666666671</v>
      </c>
    </row>
    <row r="67" spans="1:8" x14ac:dyDescent="0.3">
      <c r="A67" s="61"/>
      <c r="B67" s="61"/>
      <c r="C67" s="61"/>
      <c r="D67" s="61"/>
    </row>
    <row r="68" spans="1:8" x14ac:dyDescent="0.3">
      <c r="A68" s="63" t="s">
        <v>185</v>
      </c>
      <c r="B68" s="63">
        <v>192</v>
      </c>
      <c r="C68" s="63">
        <v>153</v>
      </c>
      <c r="D68" s="63">
        <v>181</v>
      </c>
      <c r="H68">
        <f t="shared" si="2"/>
        <v>94.270833333333329</v>
      </c>
    </row>
    <row r="69" spans="1:8" x14ac:dyDescent="0.3">
      <c r="A69" s="61"/>
      <c r="B69" s="61"/>
      <c r="C69" s="61"/>
      <c r="D69" s="61"/>
    </row>
    <row r="70" spans="1:8" x14ac:dyDescent="0.3">
      <c r="A70" s="68"/>
      <c r="B70" s="68"/>
      <c r="C70" s="68"/>
      <c r="D70" s="68"/>
    </row>
    <row r="71" spans="1:8" x14ac:dyDescent="0.3">
      <c r="A71" s="69" t="s">
        <v>186</v>
      </c>
      <c r="B71" s="69">
        <f>5185+591+396</f>
        <v>6172</v>
      </c>
      <c r="C71" s="69">
        <f>7336+638+387</f>
        <v>8361</v>
      </c>
      <c r="D71" s="69">
        <v>8414</v>
      </c>
    </row>
    <row r="72" spans="1:8" x14ac:dyDescent="0.3">
      <c r="A72" s="70" t="s">
        <v>187</v>
      </c>
      <c r="B72" s="70">
        <v>1575</v>
      </c>
      <c r="C72" s="70">
        <v>1564</v>
      </c>
      <c r="D72" s="70">
        <v>1346</v>
      </c>
      <c r="E72">
        <v>31.079153791300214</v>
      </c>
      <c r="G72">
        <f>(D72+D74+D75)*100/(B72+B74+B75)</f>
        <v>89.955280357757132</v>
      </c>
    </row>
    <row r="73" spans="1:8" ht="18" x14ac:dyDescent="0.35">
      <c r="A73" s="70" t="s">
        <v>188</v>
      </c>
      <c r="B73" s="70">
        <v>1032</v>
      </c>
      <c r="C73" s="70">
        <v>2292</v>
      </c>
      <c r="D73" s="70">
        <v>2515</v>
      </c>
      <c r="F73" s="71" t="s">
        <v>219</v>
      </c>
    </row>
    <row r="74" spans="1:8" x14ac:dyDescent="0.3">
      <c r="A74" s="70" t="s">
        <v>189</v>
      </c>
      <c r="B74" s="70">
        <v>915</v>
      </c>
      <c r="C74" s="70">
        <v>964</v>
      </c>
      <c r="D74" s="70">
        <v>873</v>
      </c>
    </row>
    <row r="75" spans="1:8" x14ac:dyDescent="0.3">
      <c r="A75" s="70" t="s">
        <v>190</v>
      </c>
      <c r="B75" s="70">
        <v>417</v>
      </c>
      <c r="C75" s="70">
        <v>440</v>
      </c>
      <c r="D75" s="70">
        <v>396</v>
      </c>
    </row>
    <row r="76" spans="1:8" x14ac:dyDescent="0.3">
      <c r="A76" s="70" t="s">
        <v>191</v>
      </c>
      <c r="B76" s="70">
        <v>330</v>
      </c>
      <c r="C76" s="70">
        <v>406</v>
      </c>
      <c r="D76" s="70">
        <v>606</v>
      </c>
      <c r="E76">
        <v>61.302590919895415</v>
      </c>
      <c r="G76">
        <f>(D73+D76+D77+D78+D79+D81)*100/(B73+B76+B77+B78+B79+B81)</f>
        <v>192.89454001495886</v>
      </c>
    </row>
    <row r="77" spans="1:8" x14ac:dyDescent="0.3">
      <c r="A77" s="70" t="s">
        <v>192</v>
      </c>
      <c r="B77" s="70">
        <v>281</v>
      </c>
      <c r="C77" s="70">
        <v>661</v>
      </c>
      <c r="D77" s="70">
        <v>691</v>
      </c>
    </row>
    <row r="78" spans="1:8" x14ac:dyDescent="0.3">
      <c r="A78" s="70" t="s">
        <v>193</v>
      </c>
      <c r="B78" s="70">
        <v>182</v>
      </c>
      <c r="C78" s="70">
        <v>418</v>
      </c>
      <c r="D78" s="70">
        <v>351</v>
      </c>
    </row>
    <row r="79" spans="1:8" x14ac:dyDescent="0.3">
      <c r="A79" s="70" t="s">
        <v>194</v>
      </c>
      <c r="B79" s="70">
        <v>162</v>
      </c>
      <c r="C79" s="70">
        <v>323</v>
      </c>
      <c r="D79" s="70">
        <v>193</v>
      </c>
    </row>
    <row r="80" spans="1:8" x14ac:dyDescent="0.3">
      <c r="A80" s="70" t="s">
        <v>195</v>
      </c>
      <c r="B80" s="70">
        <v>591</v>
      </c>
      <c r="C80" s="70">
        <v>638</v>
      </c>
      <c r="D80" s="70">
        <v>641</v>
      </c>
      <c r="E80">
        <v>7.6182552888043737</v>
      </c>
      <c r="G80">
        <f>D80*100/B80</f>
        <v>108.46023688663283</v>
      </c>
    </row>
    <row r="81" spans="1:5" x14ac:dyDescent="0.3">
      <c r="A81" s="70" t="s">
        <v>196</v>
      </c>
      <c r="B81" s="70">
        <v>687</v>
      </c>
      <c r="C81" s="70">
        <v>655</v>
      </c>
      <c r="D81" s="70">
        <v>802</v>
      </c>
    </row>
    <row r="82" spans="1:5" x14ac:dyDescent="0.3">
      <c r="A82" s="68"/>
      <c r="B82" s="68"/>
      <c r="C82" s="68"/>
      <c r="D82" s="68"/>
    </row>
    <row r="83" spans="1:5" x14ac:dyDescent="0.3">
      <c r="A83" s="70" t="s">
        <v>197</v>
      </c>
      <c r="B83" s="70">
        <v>987</v>
      </c>
      <c r="C83" s="70">
        <v>1025</v>
      </c>
      <c r="D83" s="70">
        <v>1064</v>
      </c>
    </row>
    <row r="84" spans="1:5" x14ac:dyDescent="0.3">
      <c r="A84" s="70" t="s">
        <v>198</v>
      </c>
      <c r="B84" s="70">
        <v>5185</v>
      </c>
      <c r="C84" s="70">
        <v>7336</v>
      </c>
      <c r="D84" s="70">
        <v>7350</v>
      </c>
    </row>
    <row r="85" spans="1:5" x14ac:dyDescent="0.3">
      <c r="A85" s="70" t="s">
        <v>208</v>
      </c>
      <c r="B85" s="70">
        <v>133</v>
      </c>
      <c r="C85" s="70">
        <v>140</v>
      </c>
      <c r="D85" s="70">
        <v>146</v>
      </c>
    </row>
    <row r="86" spans="1:5" x14ac:dyDescent="0.3">
      <c r="A86" s="68"/>
      <c r="B86" s="68"/>
      <c r="C86" s="68"/>
      <c r="D86" s="68"/>
    </row>
    <row r="87" spans="1:5" x14ac:dyDescent="0.3">
      <c r="A87" s="70" t="s">
        <v>199</v>
      </c>
      <c r="B87" s="70">
        <v>268</v>
      </c>
      <c r="C87" s="70">
        <v>269</v>
      </c>
      <c r="D87" s="70">
        <v>292</v>
      </c>
      <c r="E87" s="40">
        <f>D87*100/B87</f>
        <v>108.95522388059702</v>
      </c>
    </row>
    <row r="88" spans="1:5" x14ac:dyDescent="0.3">
      <c r="A88" s="70" t="s">
        <v>200</v>
      </c>
      <c r="B88" s="70">
        <v>132</v>
      </c>
      <c r="C88" s="70">
        <v>140</v>
      </c>
      <c r="D88" s="70">
        <v>141</v>
      </c>
      <c r="E88" s="40">
        <f t="shared" ref="E88:E100" si="3">D88*100/B88</f>
        <v>106.81818181818181</v>
      </c>
    </row>
    <row r="89" spans="1:5" x14ac:dyDescent="0.3">
      <c r="A89" s="70" t="s">
        <v>202</v>
      </c>
      <c r="B89" s="70">
        <v>3875</v>
      </c>
      <c r="C89" s="70">
        <v>6067</v>
      </c>
      <c r="D89" s="70">
        <v>6060</v>
      </c>
      <c r="E89" s="40">
        <f t="shared" si="3"/>
        <v>156.38709677419354</v>
      </c>
    </row>
    <row r="90" spans="1:5" x14ac:dyDescent="0.3">
      <c r="A90" s="70" t="s">
        <v>201</v>
      </c>
      <c r="B90" s="70">
        <v>296</v>
      </c>
      <c r="C90" s="70">
        <v>299</v>
      </c>
      <c r="D90" s="70">
        <v>289</v>
      </c>
      <c r="E90" s="40">
        <f t="shared" si="3"/>
        <v>97.63513513513513</v>
      </c>
    </row>
    <row r="91" spans="1:5" x14ac:dyDescent="0.3">
      <c r="A91" s="70" t="s">
        <v>157</v>
      </c>
      <c r="B91" s="70">
        <v>474</v>
      </c>
      <c r="C91" s="70">
        <v>549</v>
      </c>
      <c r="D91" s="70">
        <v>549</v>
      </c>
      <c r="E91" s="40">
        <f t="shared" si="3"/>
        <v>115.82278481012658</v>
      </c>
    </row>
    <row r="92" spans="1:5" x14ac:dyDescent="0.3">
      <c r="A92" s="70" t="s">
        <v>163</v>
      </c>
      <c r="B92" s="70">
        <v>41</v>
      </c>
      <c r="C92" s="70">
        <v>39</v>
      </c>
      <c r="D92" s="70">
        <v>36</v>
      </c>
      <c r="E92" s="40">
        <f t="shared" si="3"/>
        <v>87.804878048780495</v>
      </c>
    </row>
    <row r="93" spans="1:5" x14ac:dyDescent="0.3">
      <c r="A93" s="70" t="s">
        <v>158</v>
      </c>
      <c r="B93" s="70">
        <v>113</v>
      </c>
      <c r="C93" s="70">
        <v>123</v>
      </c>
      <c r="D93" s="70">
        <v>133</v>
      </c>
      <c r="E93" s="40">
        <f t="shared" si="3"/>
        <v>117.69911504424779</v>
      </c>
    </row>
    <row r="94" spans="1:5" x14ac:dyDescent="0.3">
      <c r="A94" s="70" t="s">
        <v>203</v>
      </c>
      <c r="B94" s="70">
        <v>67</v>
      </c>
      <c r="C94" s="70">
        <v>44</v>
      </c>
      <c r="D94" s="70">
        <v>43</v>
      </c>
      <c r="E94" s="40">
        <f t="shared" si="3"/>
        <v>64.179104477611943</v>
      </c>
    </row>
    <row r="95" spans="1:5" x14ac:dyDescent="0.3">
      <c r="A95" s="70" t="s">
        <v>204</v>
      </c>
      <c r="B95" s="70">
        <v>18</v>
      </c>
      <c r="C95" s="70">
        <v>22</v>
      </c>
      <c r="D95" s="70">
        <v>21</v>
      </c>
      <c r="E95" s="40">
        <f t="shared" si="3"/>
        <v>116.66666666666667</v>
      </c>
    </row>
    <row r="96" spans="1:5" x14ac:dyDescent="0.3">
      <c r="A96" s="70" t="s">
        <v>162</v>
      </c>
      <c r="B96" s="70">
        <v>90</v>
      </c>
      <c r="C96" s="70">
        <v>72</v>
      </c>
      <c r="D96" s="70">
        <v>75</v>
      </c>
      <c r="E96" s="40">
        <f t="shared" si="3"/>
        <v>83.333333333333329</v>
      </c>
    </row>
    <row r="97" spans="1:5" x14ac:dyDescent="0.3">
      <c r="A97" s="70" t="s">
        <v>205</v>
      </c>
      <c r="B97" s="70">
        <v>12</v>
      </c>
      <c r="C97" s="70">
        <v>9</v>
      </c>
      <c r="D97" s="70">
        <v>10</v>
      </c>
      <c r="E97" s="40">
        <f t="shared" si="3"/>
        <v>83.333333333333329</v>
      </c>
    </row>
    <row r="98" spans="1:5" x14ac:dyDescent="0.3">
      <c r="A98" s="70" t="s">
        <v>161</v>
      </c>
      <c r="B98" s="70">
        <v>35</v>
      </c>
      <c r="C98" s="70">
        <v>37</v>
      </c>
      <c r="D98" s="70">
        <v>41</v>
      </c>
      <c r="E98" s="40">
        <f t="shared" si="3"/>
        <v>117.14285714285714</v>
      </c>
    </row>
    <row r="99" spans="1:5" x14ac:dyDescent="0.3">
      <c r="A99" s="70" t="s">
        <v>207</v>
      </c>
      <c r="B99" s="70">
        <v>42</v>
      </c>
      <c r="C99" s="70">
        <v>50</v>
      </c>
      <c r="D99" s="70">
        <v>55</v>
      </c>
      <c r="E99" s="40">
        <f t="shared" si="3"/>
        <v>130.95238095238096</v>
      </c>
    </row>
    <row r="100" spans="1:5" x14ac:dyDescent="0.3">
      <c r="A100" s="70" t="s">
        <v>206</v>
      </c>
      <c r="B100" s="70">
        <f>B71-B87-B88-B89-B90-B91-B92-B93-B94-B95-B96-B97-B98-B99</f>
        <v>709</v>
      </c>
      <c r="C100" s="70">
        <f t="shared" ref="C100:D100" si="4">C71-C87-C88-C89-C90-C91-C92-C93-C94-C95-C96-C97-C98-C99</f>
        <v>641</v>
      </c>
      <c r="D100" s="70">
        <f t="shared" si="4"/>
        <v>669</v>
      </c>
      <c r="E100" s="40">
        <f t="shared" si="3"/>
        <v>94.358251057827928</v>
      </c>
    </row>
    <row r="101" spans="1:5" x14ac:dyDescent="0.3">
      <c r="A101" s="68"/>
      <c r="B101" s="68"/>
      <c r="C101" s="68"/>
      <c r="D101" s="68"/>
    </row>
    <row r="102" spans="1:5" x14ac:dyDescent="0.3">
      <c r="A102" s="70" t="s">
        <v>209</v>
      </c>
      <c r="B102" s="70">
        <v>691</v>
      </c>
      <c r="C102" s="70">
        <v>726</v>
      </c>
      <c r="D102" s="70">
        <v>775</v>
      </c>
    </row>
    <row r="103" spans="1:5" x14ac:dyDescent="0.3">
      <c r="A103" s="70" t="s">
        <v>210</v>
      </c>
      <c r="B103" s="70">
        <v>70</v>
      </c>
      <c r="C103" s="70">
        <v>71</v>
      </c>
      <c r="D103" s="70">
        <v>73</v>
      </c>
    </row>
    <row r="104" spans="1:5" x14ac:dyDescent="0.3">
      <c r="A104" s="68"/>
      <c r="B104" s="68"/>
      <c r="C104" s="68"/>
      <c r="D104" s="68"/>
    </row>
    <row r="105" spans="1:5" x14ac:dyDescent="0.3">
      <c r="A105" s="70" t="s">
        <v>211</v>
      </c>
      <c r="B105" s="70">
        <v>478</v>
      </c>
      <c r="C105" s="70">
        <v>495</v>
      </c>
      <c r="D105" s="70">
        <v>509</v>
      </c>
    </row>
    <row r="106" spans="1:5" x14ac:dyDescent="0.3">
      <c r="A106" s="70" t="s">
        <v>214</v>
      </c>
      <c r="B106" s="70">
        <v>3</v>
      </c>
      <c r="C106" s="70">
        <v>3</v>
      </c>
      <c r="D106" s="70">
        <v>4</v>
      </c>
    </row>
    <row r="107" spans="1:5" x14ac:dyDescent="0.3">
      <c r="A107" s="70" t="s">
        <v>215</v>
      </c>
      <c r="B107" s="70">
        <v>64</v>
      </c>
      <c r="C107" s="70">
        <v>68</v>
      </c>
      <c r="D107" s="70">
        <v>67</v>
      </c>
    </row>
    <row r="108" spans="1:5" x14ac:dyDescent="0.3">
      <c r="A108" s="70" t="s">
        <v>212</v>
      </c>
      <c r="B108" s="70">
        <v>32</v>
      </c>
      <c r="C108" s="70">
        <v>28</v>
      </c>
      <c r="D108" s="70">
        <v>32</v>
      </c>
    </row>
    <row r="109" spans="1:5" x14ac:dyDescent="0.3">
      <c r="A109" s="70" t="s">
        <v>213</v>
      </c>
      <c r="B109" s="70">
        <v>58</v>
      </c>
      <c r="C109" s="70">
        <v>59</v>
      </c>
      <c r="D109" s="70">
        <v>59</v>
      </c>
    </row>
    <row r="110" spans="1:5" x14ac:dyDescent="0.3">
      <c r="A110" s="68"/>
      <c r="B110" s="68"/>
      <c r="C110" s="68"/>
      <c r="D110" s="68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6"/>
  <sheetViews>
    <sheetView workbookViewId="0">
      <selection activeCell="J12" sqref="J12"/>
    </sheetView>
  </sheetViews>
  <sheetFormatPr defaultRowHeight="14.4" x14ac:dyDescent="0.3"/>
  <cols>
    <col min="1" max="1" width="48.44140625" customWidth="1"/>
  </cols>
  <sheetData>
    <row r="1" spans="1:11" x14ac:dyDescent="0.3">
      <c r="A1" s="9" t="s">
        <v>58</v>
      </c>
    </row>
    <row r="2" spans="1:11" x14ac:dyDescent="0.3">
      <c r="B2" s="7">
        <v>2010</v>
      </c>
      <c r="C2" s="7">
        <v>2011</v>
      </c>
      <c r="D2" s="7">
        <v>2012</v>
      </c>
      <c r="E2" s="7">
        <v>2013</v>
      </c>
      <c r="F2" s="7">
        <v>2014</v>
      </c>
      <c r="G2" s="7">
        <v>2015</v>
      </c>
      <c r="H2" s="7">
        <v>2016</v>
      </c>
      <c r="I2" s="7">
        <v>2017</v>
      </c>
      <c r="J2" s="7">
        <v>2018</v>
      </c>
      <c r="K2" s="7">
        <v>2019</v>
      </c>
    </row>
    <row r="3" spans="1:11" x14ac:dyDescent="0.3">
      <c r="A3" s="2" t="s">
        <v>54</v>
      </c>
      <c r="B3" s="3">
        <v>101393</v>
      </c>
      <c r="C3" s="3">
        <v>131569</v>
      </c>
      <c r="D3" s="3">
        <v>120787</v>
      </c>
      <c r="E3" s="3">
        <v>119097</v>
      </c>
      <c r="F3" s="3">
        <v>146882</v>
      </c>
      <c r="G3" s="3">
        <v>145991</v>
      </c>
      <c r="H3" s="3">
        <v>119906</v>
      </c>
      <c r="I3" s="3">
        <v>132736</v>
      </c>
      <c r="J3" s="3">
        <v>139732</v>
      </c>
      <c r="K3" s="3">
        <v>145690</v>
      </c>
    </row>
    <row r="4" spans="1:11" x14ac:dyDescent="0.3">
      <c r="A4" s="2" t="s">
        <v>55</v>
      </c>
      <c r="B4" s="3">
        <v>3484</v>
      </c>
      <c r="C4" s="3">
        <v>4069</v>
      </c>
      <c r="D4" s="3">
        <v>5035</v>
      </c>
      <c r="E4" s="3">
        <v>5156</v>
      </c>
      <c r="F4" s="3">
        <v>6789</v>
      </c>
      <c r="G4" s="3">
        <v>8312</v>
      </c>
      <c r="H4" s="3">
        <v>6804</v>
      </c>
      <c r="I4" s="3">
        <v>6676</v>
      </c>
      <c r="J4" s="3">
        <v>6673</v>
      </c>
      <c r="K4" s="3">
        <v>7748</v>
      </c>
    </row>
    <row r="6" spans="1:11" x14ac:dyDescent="0.3">
      <c r="A6" t="s">
        <v>50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1"/>
  <sheetViews>
    <sheetView workbookViewId="0">
      <selection activeCell="N11" sqref="N11"/>
    </sheetView>
  </sheetViews>
  <sheetFormatPr defaultRowHeight="14.4" x14ac:dyDescent="0.3"/>
  <cols>
    <col min="1" max="1" width="48.44140625" customWidth="1"/>
  </cols>
  <sheetData>
    <row r="1" spans="1:13" ht="15.6" customHeight="1" x14ac:dyDescent="0.3">
      <c r="A1" s="9" t="s">
        <v>143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3" spans="1:13" ht="15" x14ac:dyDescent="0.35">
      <c r="A3" s="44"/>
      <c r="B3" s="45">
        <v>2019</v>
      </c>
    </row>
    <row r="4" spans="1:13" ht="15" x14ac:dyDescent="0.35">
      <c r="A4" s="44" t="s">
        <v>135</v>
      </c>
      <c r="B4" s="44">
        <v>67930</v>
      </c>
    </row>
    <row r="5" spans="1:13" ht="15" x14ac:dyDescent="0.35">
      <c r="A5" s="44" t="s">
        <v>136</v>
      </c>
      <c r="B5" s="44">
        <v>52733</v>
      </c>
    </row>
    <row r="6" spans="1:13" ht="15" x14ac:dyDescent="0.35">
      <c r="A6" s="44" t="s">
        <v>137</v>
      </c>
      <c r="B6" s="44">
        <v>12406</v>
      </c>
    </row>
    <row r="7" spans="1:13" ht="15" x14ac:dyDescent="0.35">
      <c r="A7" s="44" t="s">
        <v>138</v>
      </c>
      <c r="B7" s="44">
        <v>7530</v>
      </c>
    </row>
    <row r="8" spans="1:13" ht="15" x14ac:dyDescent="0.35">
      <c r="A8" s="44" t="s">
        <v>139</v>
      </c>
      <c r="B8" s="44">
        <v>3073</v>
      </c>
    </row>
    <row r="9" spans="1:13" ht="15" x14ac:dyDescent="0.35">
      <c r="A9" s="44" t="s">
        <v>140</v>
      </c>
      <c r="B9" s="44">
        <v>2018</v>
      </c>
    </row>
    <row r="11" spans="1:13" ht="15" x14ac:dyDescent="0.35">
      <c r="A11" s="48" t="s">
        <v>142</v>
      </c>
    </row>
  </sheetData>
  <pageMargins left="0.7" right="0.7" top="0.75" bottom="0.75" header="0.3" footer="0.3"/>
  <pageSetup paperSize="9" orientation="portrait" verticalDpi="598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H7"/>
  <sheetViews>
    <sheetView workbookViewId="0">
      <selection activeCell="G18" sqref="G17:H18"/>
    </sheetView>
  </sheetViews>
  <sheetFormatPr defaultRowHeight="14.4" x14ac:dyDescent="0.3"/>
  <cols>
    <col min="1" max="1" width="51.21875" customWidth="1"/>
    <col min="2" max="2" width="8.44140625" customWidth="1"/>
  </cols>
  <sheetData>
    <row r="1" spans="1:8" x14ac:dyDescent="0.3">
      <c r="A1" s="27" t="s">
        <v>124</v>
      </c>
    </row>
    <row r="3" spans="1:8" x14ac:dyDescent="0.3">
      <c r="A3" s="4"/>
      <c r="B3" s="28">
        <v>2013</v>
      </c>
      <c r="C3" s="1">
        <v>2014</v>
      </c>
      <c r="D3" s="1">
        <v>2015</v>
      </c>
      <c r="E3" s="1">
        <v>2016</v>
      </c>
      <c r="F3" s="1">
        <v>2017</v>
      </c>
      <c r="G3" s="1">
        <v>2018</v>
      </c>
      <c r="H3" s="1">
        <v>2019</v>
      </c>
    </row>
    <row r="4" spans="1:8" x14ac:dyDescent="0.3">
      <c r="A4" s="4" t="s">
        <v>59</v>
      </c>
      <c r="B4" s="3">
        <v>118450</v>
      </c>
      <c r="C4" s="3">
        <v>125102</v>
      </c>
      <c r="D4" s="3">
        <v>133898</v>
      </c>
      <c r="E4" s="3">
        <v>137638</v>
      </c>
      <c r="F4" s="3">
        <v>131761</v>
      </c>
      <c r="G4" s="3">
        <v>139856</v>
      </c>
      <c r="H4" s="3">
        <v>140804</v>
      </c>
    </row>
    <row r="5" spans="1:8" x14ac:dyDescent="0.3">
      <c r="A5" s="4" t="s">
        <v>60</v>
      </c>
      <c r="B5" s="29">
        <v>57</v>
      </c>
      <c r="C5" s="29">
        <v>61</v>
      </c>
      <c r="D5" s="29">
        <v>65</v>
      </c>
      <c r="E5" s="29">
        <v>67</v>
      </c>
      <c r="F5" s="29">
        <v>64</v>
      </c>
      <c r="G5" s="29">
        <v>68</v>
      </c>
      <c r="H5" s="29">
        <v>67</v>
      </c>
    </row>
    <row r="7" spans="1:8" x14ac:dyDescent="0.3">
      <c r="A7" t="s">
        <v>123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H9"/>
  <sheetViews>
    <sheetView workbookViewId="0">
      <selection activeCell="L15" sqref="L15"/>
    </sheetView>
  </sheetViews>
  <sheetFormatPr defaultRowHeight="14.4" x14ac:dyDescent="0.3"/>
  <cols>
    <col min="1" max="1" width="51.21875" customWidth="1"/>
    <col min="2" max="2" width="8.44140625" customWidth="1"/>
  </cols>
  <sheetData>
    <row r="1" spans="1:8" x14ac:dyDescent="0.3">
      <c r="A1" s="27" t="s">
        <v>125</v>
      </c>
    </row>
    <row r="3" spans="1:8" x14ac:dyDescent="0.3">
      <c r="A3" s="4"/>
      <c r="B3" s="28">
        <v>2013</v>
      </c>
      <c r="C3" s="1">
        <v>2014</v>
      </c>
      <c r="D3" s="1">
        <v>2015</v>
      </c>
      <c r="E3" s="1">
        <v>2016</v>
      </c>
      <c r="F3" s="1">
        <v>2017</v>
      </c>
      <c r="G3" s="1">
        <v>2018</v>
      </c>
      <c r="H3" s="1">
        <v>2019</v>
      </c>
    </row>
    <row r="4" spans="1:8" x14ac:dyDescent="0.3">
      <c r="A4" s="6" t="s">
        <v>61</v>
      </c>
      <c r="B4" s="8">
        <v>6.7116926973406503</v>
      </c>
      <c r="C4" s="8">
        <v>7.6065930200956018</v>
      </c>
      <c r="D4" s="8">
        <v>7.4691182840669761</v>
      </c>
      <c r="E4" s="8">
        <v>7.7929060288583099</v>
      </c>
      <c r="F4" s="8">
        <v>7.9575898786439083</v>
      </c>
      <c r="G4" s="8">
        <v>7.7501144033863403</v>
      </c>
      <c r="H4" s="30">
        <v>8.6062895940456237</v>
      </c>
    </row>
    <row r="5" spans="1:8" ht="15" customHeight="1" x14ac:dyDescent="0.3">
      <c r="A5" s="6" t="s">
        <v>62</v>
      </c>
      <c r="B5" s="8">
        <v>7.737441958632334</v>
      </c>
      <c r="C5" s="8">
        <v>7.5762178062700833</v>
      </c>
      <c r="D5" s="8">
        <v>9.6588447923045901</v>
      </c>
      <c r="E5" s="8">
        <v>10.529069007105596</v>
      </c>
      <c r="F5" s="8">
        <v>9.9536281600777166</v>
      </c>
      <c r="G5" s="8">
        <v>9.8408362887541472</v>
      </c>
      <c r="H5" s="30">
        <v>10.260361921536321</v>
      </c>
    </row>
    <row r="6" spans="1:8" ht="15" customHeight="1" x14ac:dyDescent="0.3">
      <c r="A6" s="6" t="s">
        <v>63</v>
      </c>
      <c r="B6" s="8">
        <v>32.345293372731113</v>
      </c>
      <c r="C6" s="8">
        <v>33.051430033092998</v>
      </c>
      <c r="D6" s="8">
        <v>33.476228173684447</v>
      </c>
      <c r="E6" s="8">
        <v>31.894534939478923</v>
      </c>
      <c r="F6" s="8">
        <v>30.789080228595715</v>
      </c>
      <c r="G6" s="8">
        <v>30.081655417000345</v>
      </c>
      <c r="H6" s="30">
        <v>31.524672594528564</v>
      </c>
    </row>
    <row r="7" spans="1:8" x14ac:dyDescent="0.3">
      <c r="A7" s="6" t="s">
        <v>64</v>
      </c>
      <c r="B7" s="8">
        <v>53.206416209371042</v>
      </c>
      <c r="C7" s="8">
        <v>51.766558488273567</v>
      </c>
      <c r="D7" s="8">
        <v>49.396555587088677</v>
      </c>
      <c r="E7" s="8">
        <v>49.783490024557175</v>
      </c>
      <c r="F7" s="8">
        <v>51.300460682599557</v>
      </c>
      <c r="G7" s="8">
        <v>52.32667886969454</v>
      </c>
      <c r="H7" s="30">
        <v>49.6079656827931</v>
      </c>
    </row>
    <row r="9" spans="1:8" x14ac:dyDescent="0.3">
      <c r="A9" s="42" t="s">
        <v>123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B9"/>
  <sheetViews>
    <sheetView workbookViewId="0">
      <selection activeCell="A13" sqref="A13"/>
    </sheetView>
  </sheetViews>
  <sheetFormatPr defaultRowHeight="14.4" x14ac:dyDescent="0.3"/>
  <cols>
    <col min="1" max="1" width="51.21875" customWidth="1"/>
    <col min="2" max="2" width="8.44140625" customWidth="1"/>
  </cols>
  <sheetData>
    <row r="1" spans="1:2" x14ac:dyDescent="0.3">
      <c r="A1" s="27" t="s">
        <v>126</v>
      </c>
    </row>
    <row r="3" spans="1:2" x14ac:dyDescent="0.3">
      <c r="A3" s="4"/>
      <c r="B3" s="1">
        <v>2019</v>
      </c>
    </row>
    <row r="4" spans="1:2" x14ac:dyDescent="0.3">
      <c r="A4" s="6" t="s">
        <v>65</v>
      </c>
      <c r="B4" s="8">
        <v>49.80220591890798</v>
      </c>
    </row>
    <row r="5" spans="1:2" x14ac:dyDescent="0.3">
      <c r="A5" s="6" t="s">
        <v>66</v>
      </c>
      <c r="B5" s="8">
        <v>27.424131588105368</v>
      </c>
    </row>
    <row r="6" spans="1:2" x14ac:dyDescent="0.3">
      <c r="A6" s="6" t="s">
        <v>67</v>
      </c>
      <c r="B6" s="8">
        <v>20.390900762057626</v>
      </c>
    </row>
    <row r="7" spans="1:2" x14ac:dyDescent="0.3">
      <c r="A7" s="6" t="s">
        <v>68</v>
      </c>
      <c r="B7" s="8">
        <v>2.3827617309290283</v>
      </c>
    </row>
    <row r="9" spans="1:2" x14ac:dyDescent="0.3">
      <c r="A9" s="42" t="s">
        <v>127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5"/>
  <sheetViews>
    <sheetView workbookViewId="0">
      <selection activeCell="H16" sqref="H16"/>
    </sheetView>
  </sheetViews>
  <sheetFormatPr defaultRowHeight="14.4" x14ac:dyDescent="0.3"/>
  <cols>
    <col min="1" max="1" width="46.33203125" customWidth="1"/>
  </cols>
  <sheetData>
    <row r="1" spans="1:10" x14ac:dyDescent="0.3">
      <c r="A1" s="27" t="s">
        <v>128</v>
      </c>
    </row>
    <row r="3" spans="1:10" x14ac:dyDescent="0.3">
      <c r="A3" s="31"/>
      <c r="B3" s="32" t="s">
        <v>69</v>
      </c>
      <c r="C3" s="32" t="s">
        <v>70</v>
      </c>
      <c r="D3" s="32" t="s">
        <v>71</v>
      </c>
      <c r="E3" s="32" t="s">
        <v>72</v>
      </c>
      <c r="F3" s="32" t="s">
        <v>73</v>
      </c>
      <c r="G3" s="32" t="s">
        <v>74</v>
      </c>
      <c r="H3" s="32" t="s">
        <v>75</v>
      </c>
      <c r="I3" s="32" t="s">
        <v>76</v>
      </c>
      <c r="J3" s="32" t="s">
        <v>77</v>
      </c>
    </row>
    <row r="4" spans="1:10" x14ac:dyDescent="0.3">
      <c r="A4" s="31" t="s">
        <v>85</v>
      </c>
      <c r="B4" s="32">
        <v>6692.6719999999996</v>
      </c>
      <c r="C4" s="32">
        <v>4960.1559999999999</v>
      </c>
      <c r="D4" s="32">
        <v>5037.83</v>
      </c>
      <c r="E4" s="32">
        <v>5078.0569999999998</v>
      </c>
      <c r="F4" s="32">
        <v>5572.8459999999995</v>
      </c>
      <c r="G4" s="32">
        <v>5584.7669999999998</v>
      </c>
      <c r="H4" s="32">
        <v>6198.2489999999998</v>
      </c>
      <c r="I4" s="32">
        <v>8380.73</v>
      </c>
      <c r="J4" s="32">
        <v>8382.9750000000004</v>
      </c>
    </row>
    <row r="5" spans="1:10" x14ac:dyDescent="0.3">
      <c r="A5" s="34" t="s">
        <v>86</v>
      </c>
      <c r="B5" s="36">
        <v>5298.5079999999998</v>
      </c>
      <c r="C5" s="36">
        <v>4393.5940000000001</v>
      </c>
      <c r="D5" s="36">
        <v>3795.5659999999998</v>
      </c>
      <c r="E5" s="36">
        <v>4913.2629999999999</v>
      </c>
      <c r="F5" s="36">
        <v>5571.5860000000002</v>
      </c>
      <c r="G5" s="36">
        <v>4439.4279999999999</v>
      </c>
      <c r="H5" s="36">
        <v>5602.8860000000004</v>
      </c>
      <c r="I5" s="36">
        <v>7964.4139999999998</v>
      </c>
      <c r="J5" s="36">
        <v>7435.1229999999996</v>
      </c>
    </row>
    <row r="6" spans="1:10" x14ac:dyDescent="0.3">
      <c r="A6" s="34" t="s">
        <v>87</v>
      </c>
      <c r="B6" s="36">
        <v>1058.0150000000001</v>
      </c>
      <c r="C6" s="36">
        <v>674.64300000000003</v>
      </c>
      <c r="D6" s="36">
        <v>555.82799999999997</v>
      </c>
      <c r="E6" s="36">
        <v>533.55700000000002</v>
      </c>
      <c r="F6" s="36">
        <v>536.19100000000003</v>
      </c>
      <c r="G6" s="36">
        <v>370.83100000000002</v>
      </c>
      <c r="H6" s="36">
        <v>390.26799999999997</v>
      </c>
      <c r="I6" s="36">
        <v>349.399</v>
      </c>
      <c r="J6" s="36">
        <v>387.61900000000003</v>
      </c>
    </row>
    <row r="8" spans="1:10" x14ac:dyDescent="0.3">
      <c r="A8" t="s">
        <v>44</v>
      </c>
      <c r="B8" s="35"/>
      <c r="C8" s="35"/>
      <c r="D8" s="35"/>
      <c r="E8" s="35"/>
      <c r="F8" s="35"/>
      <c r="G8" s="35"/>
      <c r="H8" s="35"/>
      <c r="I8" s="35"/>
      <c r="J8" s="35"/>
    </row>
    <row r="26" spans="1:13" x14ac:dyDescent="0.3">
      <c r="A26" t="s">
        <v>88</v>
      </c>
      <c r="B26" s="33">
        <v>315995</v>
      </c>
      <c r="C26" s="33">
        <v>419330</v>
      </c>
      <c r="D26" s="33">
        <v>603284</v>
      </c>
      <c r="E26" s="33">
        <v>671460</v>
      </c>
      <c r="F26" s="33">
        <v>629158</v>
      </c>
      <c r="G26" s="33">
        <v>883580</v>
      </c>
      <c r="H26" s="33">
        <v>1030664</v>
      </c>
      <c r="I26" s="33">
        <v>1090345</v>
      </c>
      <c r="J26" s="33">
        <v>1111369</v>
      </c>
    </row>
    <row r="27" spans="1:13" x14ac:dyDescent="0.3">
      <c r="A27" t="s">
        <v>89</v>
      </c>
      <c r="B27" s="33">
        <v>956573</v>
      </c>
      <c r="C27" s="33">
        <v>913045</v>
      </c>
      <c r="D27" s="33">
        <v>1008331</v>
      </c>
      <c r="E27" s="33">
        <v>1072182</v>
      </c>
      <c r="F27" s="33">
        <v>1029627</v>
      </c>
      <c r="G27" s="33">
        <v>992020</v>
      </c>
      <c r="H27" s="33">
        <v>1056651</v>
      </c>
      <c r="I27" s="33">
        <v>1110408</v>
      </c>
      <c r="J27" s="33">
        <v>1080486</v>
      </c>
    </row>
    <row r="30" spans="1:13" ht="13.2" customHeight="1" x14ac:dyDescent="0.3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</row>
    <row r="31" spans="1:13" x14ac:dyDescent="0.3">
      <c r="A31" t="s">
        <v>90</v>
      </c>
    </row>
    <row r="33" spans="1:13" x14ac:dyDescent="0.3">
      <c r="B33">
        <v>2019</v>
      </c>
    </row>
    <row r="34" spans="1:13" x14ac:dyDescent="0.3">
      <c r="A34" s="37" t="s">
        <v>91</v>
      </c>
      <c r="B34" s="38">
        <v>5722185</v>
      </c>
      <c r="E34" s="39"/>
      <c r="F34" s="39"/>
      <c r="G34" s="39"/>
      <c r="H34" s="39"/>
      <c r="I34" s="39"/>
      <c r="J34" s="39"/>
      <c r="K34" s="39"/>
      <c r="L34" s="39"/>
      <c r="M34" s="39"/>
    </row>
    <row r="35" spans="1:13" x14ac:dyDescent="0.3">
      <c r="A35" s="37" t="s">
        <v>92</v>
      </c>
      <c r="B35" s="38">
        <v>1530530</v>
      </c>
      <c r="E35" s="39"/>
      <c r="F35" s="39" t="s">
        <v>93</v>
      </c>
      <c r="G35" s="39">
        <v>5722185</v>
      </c>
      <c r="H35" s="39"/>
      <c r="I35" s="39"/>
      <c r="J35" s="39"/>
      <c r="K35" s="39"/>
      <c r="L35" s="39"/>
      <c r="M35" s="39"/>
    </row>
    <row r="36" spans="1:13" x14ac:dyDescent="0.3">
      <c r="A36" s="37" t="s">
        <v>94</v>
      </c>
      <c r="B36" s="38">
        <v>974674</v>
      </c>
      <c r="E36" s="39"/>
      <c r="F36" s="39" t="s">
        <v>95</v>
      </c>
      <c r="G36" s="39">
        <v>1530530</v>
      </c>
      <c r="H36" s="39"/>
      <c r="I36" s="39"/>
      <c r="J36" s="39"/>
      <c r="K36" s="39"/>
      <c r="L36" s="39"/>
      <c r="M36" s="39"/>
    </row>
    <row r="37" spans="1:13" x14ac:dyDescent="0.3">
      <c r="A37" s="37" t="s">
        <v>96</v>
      </c>
      <c r="B37" s="38">
        <v>558700</v>
      </c>
      <c r="E37" s="39"/>
      <c r="F37" s="39" t="s">
        <v>97</v>
      </c>
      <c r="G37" s="39">
        <v>558700</v>
      </c>
      <c r="H37" s="39"/>
      <c r="I37" s="39"/>
      <c r="J37" s="39"/>
      <c r="K37" s="39"/>
      <c r="L37" s="39"/>
      <c r="M37" s="39"/>
    </row>
    <row r="38" spans="1:13" x14ac:dyDescent="0.3">
      <c r="A38" s="37" t="s">
        <v>98</v>
      </c>
      <c r="B38" s="38">
        <v>514661</v>
      </c>
      <c r="E38" s="39"/>
      <c r="F38" s="39" t="s">
        <v>99</v>
      </c>
      <c r="G38" s="39">
        <v>514661</v>
      </c>
      <c r="H38" s="39"/>
      <c r="I38" s="39"/>
      <c r="J38" s="39"/>
      <c r="K38" s="39"/>
      <c r="L38" s="39"/>
      <c r="M38" s="39"/>
    </row>
    <row r="39" spans="1:13" x14ac:dyDescent="0.3">
      <c r="A39" s="37" t="s">
        <v>100</v>
      </c>
      <c r="B39" s="38">
        <v>264097</v>
      </c>
      <c r="E39" s="39"/>
      <c r="F39" s="39" t="s">
        <v>101</v>
      </c>
      <c r="G39" s="39">
        <v>360825</v>
      </c>
      <c r="H39" s="39"/>
      <c r="I39" s="39"/>
      <c r="J39" s="39"/>
      <c r="K39" s="39"/>
      <c r="L39" s="39"/>
      <c r="M39" s="39"/>
    </row>
    <row r="40" spans="1:13" x14ac:dyDescent="0.3">
      <c r="A40" s="37" t="s">
        <v>102</v>
      </c>
      <c r="B40" s="38">
        <v>184022</v>
      </c>
      <c r="E40" s="39"/>
      <c r="F40" s="39" t="s">
        <v>103</v>
      </c>
      <c r="G40" s="39">
        <v>264097</v>
      </c>
      <c r="H40" s="39"/>
      <c r="I40" s="39"/>
      <c r="J40" s="39"/>
      <c r="K40" s="39"/>
      <c r="L40" s="39"/>
      <c r="M40" s="39"/>
    </row>
    <row r="41" spans="1:13" x14ac:dyDescent="0.3">
      <c r="A41" s="37" t="s">
        <v>104</v>
      </c>
      <c r="B41" s="38">
        <v>165993</v>
      </c>
      <c r="E41" s="39"/>
      <c r="F41" s="39" t="s">
        <v>105</v>
      </c>
      <c r="G41" s="39">
        <v>184022</v>
      </c>
      <c r="H41" s="39"/>
      <c r="I41" s="39"/>
      <c r="J41" s="39"/>
      <c r="K41" s="39"/>
      <c r="L41" s="39"/>
      <c r="M41" s="39"/>
    </row>
    <row r="42" spans="1:13" x14ac:dyDescent="0.3">
      <c r="A42" s="37" t="s">
        <v>106</v>
      </c>
      <c r="B42" s="38">
        <v>127005</v>
      </c>
      <c r="E42" s="39"/>
      <c r="F42" s="39" t="s">
        <v>107</v>
      </c>
      <c r="G42" s="39">
        <v>165993</v>
      </c>
      <c r="H42" s="39"/>
      <c r="I42" s="39"/>
      <c r="J42" s="39"/>
      <c r="K42" s="39"/>
      <c r="L42" s="39"/>
      <c r="M42" s="39"/>
    </row>
    <row r="43" spans="1:13" x14ac:dyDescent="0.3">
      <c r="A43" s="37" t="s">
        <v>108</v>
      </c>
      <c r="B43" s="38">
        <v>106757</v>
      </c>
      <c r="E43" s="39"/>
      <c r="F43" s="39" t="s">
        <v>109</v>
      </c>
      <c r="G43" s="39">
        <v>127005</v>
      </c>
      <c r="H43" s="39"/>
      <c r="I43" s="39"/>
      <c r="J43" s="39"/>
      <c r="K43" s="39"/>
      <c r="L43" s="39"/>
      <c r="M43" s="39"/>
    </row>
    <row r="44" spans="1:13" x14ac:dyDescent="0.3">
      <c r="A44" s="37" t="s">
        <v>110</v>
      </c>
      <c r="B44" s="38">
        <v>102832</v>
      </c>
      <c r="E44" s="39"/>
      <c r="F44" s="39"/>
      <c r="G44" s="39"/>
      <c r="H44" s="39"/>
      <c r="I44" s="39"/>
      <c r="J44" s="39"/>
      <c r="K44" s="39"/>
      <c r="L44" s="39"/>
      <c r="M44" s="39"/>
    </row>
    <row r="45" spans="1:13" x14ac:dyDescent="0.3">
      <c r="A45" s="37" t="s">
        <v>111</v>
      </c>
      <c r="B45" s="38">
        <v>76257</v>
      </c>
      <c r="E45" s="39"/>
      <c r="F45" s="39"/>
      <c r="G45" s="39"/>
      <c r="H45" s="39"/>
      <c r="I45" s="39"/>
      <c r="J45" s="39"/>
      <c r="K45" s="39"/>
      <c r="L45" s="39"/>
      <c r="M45" s="39"/>
    </row>
    <row r="46" spans="1:13" x14ac:dyDescent="0.3">
      <c r="A46" s="37" t="s">
        <v>112</v>
      </c>
      <c r="B46" s="38">
        <v>33834</v>
      </c>
      <c r="E46" s="39"/>
      <c r="F46" s="39"/>
      <c r="G46" s="39"/>
      <c r="H46" s="39"/>
      <c r="I46" s="39"/>
      <c r="J46" s="39"/>
      <c r="K46" s="39"/>
      <c r="L46" s="39"/>
      <c r="M46" s="39"/>
    </row>
    <row r="47" spans="1:13" x14ac:dyDescent="0.3">
      <c r="A47" s="37" t="s">
        <v>113</v>
      </c>
      <c r="B47" s="38">
        <v>15044</v>
      </c>
      <c r="E47" s="39"/>
      <c r="F47" s="39"/>
      <c r="G47" s="39"/>
      <c r="H47" s="39"/>
      <c r="I47" s="39"/>
      <c r="J47" s="39"/>
      <c r="K47" s="39"/>
      <c r="L47" s="39"/>
      <c r="M47" s="39"/>
    </row>
    <row r="48" spans="1:13" x14ac:dyDescent="0.3">
      <c r="A48" s="37" t="s">
        <v>114</v>
      </c>
      <c r="B48" s="38">
        <v>13646</v>
      </c>
      <c r="E48" s="39"/>
      <c r="F48" s="39"/>
      <c r="G48" s="39"/>
      <c r="H48" s="39"/>
      <c r="I48" s="39"/>
      <c r="J48" s="39"/>
      <c r="K48" s="39"/>
      <c r="L48" s="39"/>
      <c r="M48" s="39"/>
    </row>
    <row r="49" spans="1:13" x14ac:dyDescent="0.3">
      <c r="A49" s="37" t="s">
        <v>115</v>
      </c>
      <c r="B49" s="38">
        <v>12172</v>
      </c>
      <c r="E49" s="39"/>
      <c r="F49" s="39"/>
      <c r="G49" s="39"/>
      <c r="H49" s="39"/>
      <c r="I49" s="39"/>
      <c r="J49" s="39"/>
      <c r="K49" s="39"/>
      <c r="L49" s="39"/>
      <c r="M49" s="39"/>
    </row>
    <row r="50" spans="1:13" x14ac:dyDescent="0.3">
      <c r="A50" s="37" t="s">
        <v>116</v>
      </c>
      <c r="B50" s="38">
        <v>283</v>
      </c>
      <c r="E50" s="39"/>
      <c r="F50" s="39"/>
      <c r="G50" s="39"/>
      <c r="H50" s="39"/>
      <c r="I50" s="39"/>
      <c r="J50" s="39"/>
      <c r="K50" s="39"/>
      <c r="L50" s="39"/>
      <c r="M50" s="39"/>
    </row>
    <row r="51" spans="1:13" x14ac:dyDescent="0.3">
      <c r="E51" s="39"/>
      <c r="F51" s="39"/>
      <c r="G51" s="39"/>
      <c r="H51" s="39"/>
      <c r="I51" s="39"/>
      <c r="J51" s="39"/>
      <c r="K51" s="39"/>
      <c r="L51" s="39"/>
      <c r="M51" s="39"/>
    </row>
    <row r="52" spans="1:13" x14ac:dyDescent="0.3">
      <c r="E52" s="39"/>
      <c r="F52" s="39"/>
      <c r="G52" s="39"/>
      <c r="H52" s="39"/>
      <c r="I52" s="39"/>
      <c r="J52" s="39"/>
      <c r="K52" s="39"/>
      <c r="L52" s="39"/>
      <c r="M52" s="39"/>
    </row>
    <row r="53" spans="1:13" x14ac:dyDescent="0.3">
      <c r="E53" s="39"/>
      <c r="F53" s="39"/>
      <c r="G53" s="39"/>
      <c r="H53" s="39"/>
      <c r="I53" s="39"/>
      <c r="J53" s="39"/>
      <c r="K53" s="39"/>
      <c r="L53" s="39"/>
      <c r="M53" s="39"/>
    </row>
    <row r="54" spans="1:13" x14ac:dyDescent="0.3">
      <c r="E54" s="39"/>
      <c r="F54" s="39"/>
      <c r="G54" s="39"/>
      <c r="H54" s="39"/>
      <c r="I54" s="39"/>
      <c r="J54" s="39"/>
      <c r="K54" s="39"/>
      <c r="L54" s="39"/>
      <c r="M54" s="39"/>
    </row>
    <row r="55" spans="1:13" x14ac:dyDescent="0.3">
      <c r="E55" s="39"/>
      <c r="F55" s="39"/>
      <c r="G55" s="39"/>
      <c r="H55" s="39"/>
      <c r="I55" s="39"/>
      <c r="J55" s="39"/>
      <c r="K55" s="39"/>
      <c r="L55" s="39"/>
      <c r="M55" s="39"/>
    </row>
  </sheetData>
  <mergeCells count="1">
    <mergeCell ref="A30:M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2"/>
  <sheetViews>
    <sheetView workbookViewId="0">
      <selection activeCell="K16" sqref="K16"/>
    </sheetView>
  </sheetViews>
  <sheetFormatPr defaultRowHeight="14.4" x14ac:dyDescent="0.3"/>
  <cols>
    <col min="1" max="1" width="46.33203125" customWidth="1"/>
  </cols>
  <sheetData>
    <row r="1" spans="1:10" x14ac:dyDescent="0.3">
      <c r="A1" s="27" t="s">
        <v>129</v>
      </c>
    </row>
    <row r="3" spans="1:10" x14ac:dyDescent="0.3">
      <c r="A3" s="31"/>
      <c r="B3" s="32" t="s">
        <v>69</v>
      </c>
      <c r="C3" s="32" t="s">
        <v>70</v>
      </c>
      <c r="D3" s="32" t="s">
        <v>71</v>
      </c>
      <c r="E3" s="32" t="s">
        <v>72</v>
      </c>
      <c r="F3" s="32" t="s">
        <v>73</v>
      </c>
      <c r="G3" s="32" t="s">
        <v>74</v>
      </c>
      <c r="H3" s="32" t="s">
        <v>75</v>
      </c>
      <c r="I3" s="32" t="s">
        <v>76</v>
      </c>
      <c r="J3" s="32" t="s">
        <v>77</v>
      </c>
    </row>
    <row r="4" spans="1:10" x14ac:dyDescent="0.3">
      <c r="A4" s="34" t="s">
        <v>78</v>
      </c>
      <c r="B4" s="33">
        <v>4.2907419669526874</v>
      </c>
      <c r="C4" s="33">
        <v>6.4353344170763913</v>
      </c>
      <c r="D4" s="33">
        <v>5.4244685725999533</v>
      </c>
      <c r="E4" s="33">
        <v>4.9375231786620448</v>
      </c>
      <c r="F4" s="33">
        <v>4.3394675345874614</v>
      </c>
      <c r="G4" s="33">
        <v>4.8098449584523415</v>
      </c>
      <c r="H4" s="33">
        <v>3.229368042269563</v>
      </c>
      <c r="I4" s="33">
        <v>2.6427178603103618</v>
      </c>
      <c r="J4" s="33">
        <v>2.4457129358093574</v>
      </c>
    </row>
    <row r="5" spans="1:10" x14ac:dyDescent="0.3">
      <c r="A5" s="34" t="s">
        <v>79</v>
      </c>
      <c r="B5" s="33">
        <v>52.737416351675279</v>
      </c>
      <c r="C5" s="33">
        <v>56.057836285082956</v>
      </c>
      <c r="D5" s="33">
        <v>59.191008674461564</v>
      </c>
      <c r="E5" s="33">
        <v>49.24779963354765</v>
      </c>
      <c r="F5" s="33">
        <v>44.691088099647381</v>
      </c>
      <c r="G5" s="33">
        <v>53.863981128666879</v>
      </c>
      <c r="H5" s="33">
        <v>48.551614058307194</v>
      </c>
      <c r="I5" s="33">
        <v>41.817306514774486</v>
      </c>
      <c r="J5" s="33">
        <v>37.499436179283805</v>
      </c>
    </row>
    <row r="6" spans="1:10" x14ac:dyDescent="0.3">
      <c r="A6" s="34" t="s">
        <v>80</v>
      </c>
      <c r="B6" s="33">
        <v>1.1342049733793145</v>
      </c>
      <c r="C6" s="33">
        <v>1.4117137773943877</v>
      </c>
      <c r="D6" s="33">
        <v>1.5216962656105146</v>
      </c>
      <c r="E6" s="33">
        <v>1.2924054769571971</v>
      </c>
      <c r="F6" s="33">
        <v>3.4842955137360123</v>
      </c>
      <c r="G6" s="33">
        <v>5.9230282610562135</v>
      </c>
      <c r="H6" s="33">
        <v>5.0073967730513846</v>
      </c>
      <c r="I6" s="33">
        <v>4.1487115387417868</v>
      </c>
      <c r="J6" s="33">
        <v>3.9772845504222913</v>
      </c>
    </row>
    <row r="7" spans="1:10" x14ac:dyDescent="0.3">
      <c r="A7" s="34" t="s">
        <v>81</v>
      </c>
      <c r="B7" s="33">
        <v>25.193081186050929</v>
      </c>
      <c r="C7" s="33">
        <v>22.783918747288258</v>
      </c>
      <c r="D7" s="33">
        <v>21.089264727579256</v>
      </c>
      <c r="E7" s="33">
        <v>34.726519326873294</v>
      </c>
      <c r="F7" s="33">
        <v>38.706324739753924</v>
      </c>
      <c r="G7" s="33">
        <v>27.693976561345242</v>
      </c>
      <c r="H7" s="33">
        <v>36.699724385523879</v>
      </c>
      <c r="I7" s="33">
        <v>53.202291472734238</v>
      </c>
      <c r="J7" s="33">
        <v>45.508528998667636</v>
      </c>
    </row>
    <row r="8" spans="1:10" x14ac:dyDescent="0.3">
      <c r="A8" s="34" t="s">
        <v>82</v>
      </c>
      <c r="B8" s="33">
        <v>0.47137405150583112</v>
      </c>
      <c r="C8" s="33">
        <v>0.71105593522954824</v>
      </c>
      <c r="D8" s="33">
        <v>0.76729434291631604</v>
      </c>
      <c r="E8" s="33">
        <v>0.63622443921407357</v>
      </c>
      <c r="F8" s="33">
        <v>0.58129168763037686</v>
      </c>
      <c r="G8" s="33">
        <v>0.77661098913800697</v>
      </c>
      <c r="H8" s="33">
        <v>0.64924078373424077</v>
      </c>
      <c r="I8" s="33">
        <v>0.50190841012013432</v>
      </c>
      <c r="J8" s="33">
        <v>0.45087615032957801</v>
      </c>
    </row>
    <row r="9" spans="1:10" x14ac:dyDescent="0.3">
      <c r="A9" s="34" t="s">
        <v>83</v>
      </c>
      <c r="B9" s="33">
        <v>12.01900787584659</v>
      </c>
      <c r="C9" s="33">
        <v>9.0242228214663207</v>
      </c>
      <c r="D9" s="33">
        <v>7.1964754283340007</v>
      </c>
      <c r="E9" s="33">
        <v>5.1954902126378331</v>
      </c>
      <c r="F9" s="33">
        <v>4.5088090151293994</v>
      </c>
      <c r="G9" s="33">
        <v>2.8604696753334902</v>
      </c>
      <c r="H9" s="33">
        <v>2.654979331417147</v>
      </c>
      <c r="I9" s="33">
        <v>2.0089375311112141</v>
      </c>
      <c r="J9" s="33">
        <v>2.0333510027228181</v>
      </c>
    </row>
    <row r="10" spans="1:10" x14ac:dyDescent="0.3">
      <c r="A10" s="34" t="s">
        <v>84</v>
      </c>
      <c r="B10" s="33">
        <v>4.154173594589369</v>
      </c>
      <c r="C10" s="33">
        <v>3.5759180164621345</v>
      </c>
      <c r="D10" s="33">
        <v>4.8097919884983984</v>
      </c>
      <c r="E10" s="33">
        <v>3.9640377321079088</v>
      </c>
      <c r="F10" s="33">
        <v>3.6887234095154424</v>
      </c>
      <c r="G10" s="33">
        <v>4.0720884260078307</v>
      </c>
      <c r="H10" s="33">
        <v>3.2076766256965863</v>
      </c>
      <c r="I10" s="33">
        <v>1.9556058476682472</v>
      </c>
      <c r="J10" s="33">
        <v>2.1781221203796624</v>
      </c>
    </row>
    <row r="12" spans="1:10" x14ac:dyDescent="0.3">
      <c r="A12" s="43" t="s">
        <v>44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4"/>
  <sheetViews>
    <sheetView workbookViewId="0">
      <selection activeCell="E21" sqref="E21"/>
    </sheetView>
  </sheetViews>
  <sheetFormatPr defaultRowHeight="14.4" x14ac:dyDescent="0.3"/>
  <cols>
    <col min="1" max="1" width="37.6640625" customWidth="1"/>
    <col min="3" max="5" width="3.77734375" customWidth="1"/>
    <col min="6" max="6" width="17.88671875" customWidth="1"/>
  </cols>
  <sheetData>
    <row r="1" spans="1:13" x14ac:dyDescent="0.3">
      <c r="A1" s="27" t="s">
        <v>130</v>
      </c>
    </row>
    <row r="2" spans="1:13" x14ac:dyDescent="0.3">
      <c r="B2">
        <v>2019</v>
      </c>
    </row>
    <row r="3" spans="1:13" x14ac:dyDescent="0.3">
      <c r="A3" s="37" t="s">
        <v>91</v>
      </c>
      <c r="B3" s="38">
        <v>5722185</v>
      </c>
      <c r="E3" s="39"/>
      <c r="F3" s="31"/>
      <c r="G3" s="46">
        <v>2019</v>
      </c>
      <c r="H3" s="39"/>
      <c r="I3" s="39"/>
      <c r="J3" s="39"/>
      <c r="K3" s="39"/>
      <c r="L3" s="39"/>
      <c r="M3" s="39"/>
    </row>
    <row r="4" spans="1:13" x14ac:dyDescent="0.3">
      <c r="A4" s="37" t="s">
        <v>92</v>
      </c>
      <c r="B4" s="38">
        <v>1530530</v>
      </c>
      <c r="E4" s="39"/>
      <c r="F4" s="31" t="s">
        <v>93</v>
      </c>
      <c r="G4" s="31">
        <v>5722185</v>
      </c>
      <c r="H4" s="39"/>
      <c r="I4" s="39"/>
      <c r="J4" s="39"/>
      <c r="K4" s="39"/>
      <c r="L4" s="39"/>
      <c r="M4" s="39"/>
    </row>
    <row r="5" spans="1:13" x14ac:dyDescent="0.3">
      <c r="A5" s="37" t="s">
        <v>96</v>
      </c>
      <c r="B5" s="38">
        <v>558700</v>
      </c>
      <c r="E5" s="39"/>
      <c r="F5" s="31" t="s">
        <v>95</v>
      </c>
      <c r="G5" s="31">
        <v>1530530</v>
      </c>
      <c r="H5" s="39"/>
      <c r="I5" s="39"/>
      <c r="J5" s="39"/>
      <c r="K5" s="39"/>
      <c r="L5" s="39"/>
      <c r="M5" s="39"/>
    </row>
    <row r="6" spans="1:13" x14ac:dyDescent="0.3">
      <c r="A6" s="37" t="s">
        <v>98</v>
      </c>
      <c r="B6" s="38">
        <v>514661</v>
      </c>
      <c r="E6" s="39"/>
      <c r="F6" s="31" t="s">
        <v>97</v>
      </c>
      <c r="G6" s="31">
        <v>558700</v>
      </c>
      <c r="H6" s="39"/>
      <c r="I6" s="39"/>
      <c r="J6" s="39"/>
      <c r="K6" s="39"/>
      <c r="L6" s="39"/>
      <c r="M6" s="39"/>
    </row>
    <row r="7" spans="1:13" x14ac:dyDescent="0.3">
      <c r="A7" s="37" t="s">
        <v>100</v>
      </c>
      <c r="B7" s="38">
        <v>264097</v>
      </c>
      <c r="E7" s="39"/>
      <c r="F7" s="31" t="s">
        <v>99</v>
      </c>
      <c r="G7" s="31">
        <v>514661</v>
      </c>
      <c r="H7" s="39"/>
      <c r="I7" s="39"/>
      <c r="J7" s="39"/>
      <c r="K7" s="39"/>
      <c r="L7" s="39"/>
      <c r="M7" s="39"/>
    </row>
    <row r="8" spans="1:13" x14ac:dyDescent="0.3">
      <c r="A8" s="37" t="s">
        <v>102</v>
      </c>
      <c r="B8" s="38">
        <v>184022</v>
      </c>
      <c r="E8" s="39"/>
      <c r="F8" s="31" t="s">
        <v>101</v>
      </c>
      <c r="G8" s="31">
        <v>360825</v>
      </c>
      <c r="H8" s="39"/>
      <c r="I8" s="39"/>
      <c r="J8" s="39"/>
      <c r="K8" s="39"/>
      <c r="L8" s="39"/>
      <c r="M8" s="39"/>
    </row>
    <row r="9" spans="1:13" x14ac:dyDescent="0.3">
      <c r="A9" s="37" t="s">
        <v>104</v>
      </c>
      <c r="B9" s="38">
        <v>165993</v>
      </c>
      <c r="E9" s="39"/>
      <c r="F9" s="31" t="s">
        <v>103</v>
      </c>
      <c r="G9" s="31">
        <v>264097</v>
      </c>
      <c r="H9" s="39"/>
      <c r="I9" s="39"/>
      <c r="J9" s="39"/>
      <c r="K9" s="39"/>
      <c r="L9" s="39"/>
      <c r="M9" s="39"/>
    </row>
    <row r="10" spans="1:13" x14ac:dyDescent="0.3">
      <c r="A10" s="37" t="s">
        <v>106</v>
      </c>
      <c r="B10" s="38">
        <v>127005</v>
      </c>
      <c r="E10" s="39"/>
      <c r="F10" s="31" t="s">
        <v>105</v>
      </c>
      <c r="G10" s="31">
        <v>184022</v>
      </c>
      <c r="H10" s="39"/>
      <c r="I10" s="39"/>
      <c r="J10" s="39"/>
      <c r="K10" s="39"/>
      <c r="L10" s="39"/>
      <c r="M10" s="39"/>
    </row>
    <row r="11" spans="1:13" x14ac:dyDescent="0.3">
      <c r="A11" s="37" t="s">
        <v>108</v>
      </c>
      <c r="B11" s="38">
        <v>106757</v>
      </c>
      <c r="E11" s="39"/>
      <c r="F11" s="31" t="s">
        <v>107</v>
      </c>
      <c r="G11" s="31">
        <v>165993</v>
      </c>
      <c r="H11" s="39"/>
      <c r="I11" s="39"/>
      <c r="J11" s="39"/>
      <c r="K11" s="39"/>
      <c r="L11" s="39"/>
      <c r="M11" s="39"/>
    </row>
    <row r="12" spans="1:13" x14ac:dyDescent="0.3">
      <c r="A12" s="37" t="s">
        <v>110</v>
      </c>
      <c r="B12" s="38">
        <v>102832</v>
      </c>
      <c r="E12" s="39"/>
      <c r="F12" s="31" t="s">
        <v>109</v>
      </c>
      <c r="G12" s="31">
        <v>127005</v>
      </c>
      <c r="H12" s="39"/>
      <c r="I12" s="39"/>
      <c r="J12" s="39"/>
      <c r="K12" s="39"/>
      <c r="L12" s="39"/>
      <c r="M12" s="39"/>
    </row>
    <row r="13" spans="1:13" x14ac:dyDescent="0.3">
      <c r="A13" s="37" t="s">
        <v>111</v>
      </c>
      <c r="B13" s="38">
        <v>76257</v>
      </c>
      <c r="E13" s="39"/>
      <c r="F13" s="39"/>
      <c r="G13" s="39"/>
      <c r="H13" s="39"/>
      <c r="I13" s="39"/>
      <c r="J13" s="39"/>
      <c r="K13" s="39"/>
      <c r="L13" s="39"/>
      <c r="M13" s="39"/>
    </row>
    <row r="14" spans="1:13" x14ac:dyDescent="0.3">
      <c r="A14" s="37" t="s">
        <v>112</v>
      </c>
      <c r="B14" s="38">
        <v>33834</v>
      </c>
      <c r="E14" s="39"/>
      <c r="F14" s="39"/>
      <c r="G14" s="39"/>
      <c r="H14" s="39"/>
      <c r="I14" s="39"/>
      <c r="J14" s="39"/>
      <c r="K14" s="39"/>
      <c r="L14" s="39"/>
      <c r="M14" s="39"/>
    </row>
    <row r="15" spans="1:13" x14ac:dyDescent="0.3">
      <c r="A15" s="37" t="s">
        <v>113</v>
      </c>
      <c r="B15" s="38">
        <v>15044</v>
      </c>
      <c r="E15" s="39"/>
      <c r="F15" s="39"/>
      <c r="G15" s="39"/>
      <c r="H15" s="39"/>
      <c r="I15" s="39"/>
      <c r="J15" s="39"/>
      <c r="K15" s="39"/>
      <c r="L15" s="39"/>
      <c r="M15" s="39"/>
    </row>
    <row r="16" spans="1:13" x14ac:dyDescent="0.3">
      <c r="A16" s="37" t="s">
        <v>114</v>
      </c>
      <c r="B16" s="38">
        <v>13646</v>
      </c>
      <c r="E16" s="39"/>
      <c r="F16" s="39"/>
      <c r="G16" s="39"/>
      <c r="H16" s="39"/>
      <c r="I16" s="39"/>
      <c r="J16" s="39"/>
      <c r="K16" s="39"/>
      <c r="L16" s="39"/>
      <c r="M16" s="39"/>
    </row>
    <row r="17" spans="1:13" x14ac:dyDescent="0.3">
      <c r="A17" s="37" t="s">
        <v>115</v>
      </c>
      <c r="B17" s="38">
        <v>12172</v>
      </c>
      <c r="E17" s="39"/>
      <c r="F17" s="39"/>
      <c r="G17" s="39"/>
      <c r="H17" s="39"/>
      <c r="I17" s="39"/>
      <c r="J17" s="39"/>
      <c r="K17" s="39"/>
      <c r="L17" s="39"/>
      <c r="M17" s="39"/>
    </row>
    <row r="18" spans="1:13" x14ac:dyDescent="0.3">
      <c r="A18" s="37" t="s">
        <v>116</v>
      </c>
      <c r="B18" s="38">
        <v>283</v>
      </c>
      <c r="E18" s="39"/>
      <c r="F18" s="39"/>
      <c r="G18" s="39"/>
      <c r="H18" s="39"/>
      <c r="I18" s="39"/>
      <c r="J18" s="39"/>
      <c r="K18" s="39"/>
      <c r="L18" s="39"/>
      <c r="M18" s="39"/>
    </row>
    <row r="19" spans="1:13" x14ac:dyDescent="0.3">
      <c r="E19" s="39"/>
      <c r="F19" s="39"/>
      <c r="G19" s="39"/>
      <c r="H19" s="39"/>
      <c r="I19" s="39"/>
      <c r="J19" s="39"/>
      <c r="K19" s="39"/>
      <c r="L19" s="39"/>
      <c r="M19" s="39"/>
    </row>
    <row r="20" spans="1:13" x14ac:dyDescent="0.3">
      <c r="A20" s="47" t="s">
        <v>141</v>
      </c>
      <c r="B20" s="35"/>
      <c r="E20" s="39"/>
      <c r="F20" s="39"/>
      <c r="G20" s="39"/>
      <c r="H20" s="39"/>
      <c r="I20" s="39"/>
      <c r="J20" s="39"/>
      <c r="K20" s="39"/>
      <c r="L20" s="39"/>
      <c r="M20" s="39"/>
    </row>
    <row r="21" spans="1:13" x14ac:dyDescent="0.3">
      <c r="E21" s="39"/>
      <c r="F21" s="39"/>
      <c r="G21" s="39"/>
      <c r="H21" s="39"/>
      <c r="I21" s="39"/>
      <c r="J21" s="39"/>
      <c r="K21" s="39"/>
      <c r="L21" s="39"/>
      <c r="M21" s="39"/>
    </row>
    <row r="22" spans="1:13" x14ac:dyDescent="0.3">
      <c r="E22" s="39"/>
      <c r="F22" s="39"/>
      <c r="G22" s="39"/>
      <c r="H22" s="39"/>
      <c r="I22" s="39"/>
      <c r="J22" s="39"/>
      <c r="K22" s="39"/>
      <c r="L22" s="39"/>
      <c r="M22" s="39"/>
    </row>
    <row r="23" spans="1:13" x14ac:dyDescent="0.3">
      <c r="E23" s="39"/>
      <c r="F23" s="39"/>
      <c r="G23" s="39"/>
      <c r="H23" s="39"/>
      <c r="I23" s="39"/>
      <c r="J23" s="39"/>
      <c r="K23" s="39"/>
      <c r="L23" s="39"/>
      <c r="M23" s="39"/>
    </row>
    <row r="24" spans="1:13" x14ac:dyDescent="0.3">
      <c r="E24" s="39"/>
      <c r="F24" s="39"/>
      <c r="G24" s="39"/>
      <c r="H24" s="39"/>
      <c r="I24" s="39"/>
      <c r="J24" s="39"/>
      <c r="K24" s="39"/>
      <c r="L24" s="39"/>
      <c r="M24" s="39"/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K6"/>
  <sheetViews>
    <sheetView workbookViewId="0">
      <selection activeCell="H12" sqref="H12"/>
    </sheetView>
  </sheetViews>
  <sheetFormatPr defaultRowHeight="14.4" x14ac:dyDescent="0.3"/>
  <cols>
    <col min="1" max="1" width="54.109375" customWidth="1"/>
  </cols>
  <sheetData>
    <row r="1" spans="1:11" x14ac:dyDescent="0.3">
      <c r="A1" s="9" t="s">
        <v>131</v>
      </c>
    </row>
    <row r="2" spans="1:11" x14ac:dyDescent="0.3">
      <c r="B2" s="7">
        <v>2010</v>
      </c>
      <c r="C2" s="7">
        <v>2011</v>
      </c>
      <c r="D2" s="7">
        <v>2012</v>
      </c>
      <c r="E2" s="7">
        <v>2013</v>
      </c>
      <c r="F2" s="7">
        <v>2014</v>
      </c>
      <c r="G2" s="7">
        <v>2015</v>
      </c>
      <c r="H2" s="7">
        <v>2016</v>
      </c>
      <c r="I2" s="7">
        <v>2017</v>
      </c>
      <c r="J2" s="7">
        <v>2018</v>
      </c>
      <c r="K2" s="7">
        <v>2019</v>
      </c>
    </row>
    <row r="3" spans="1:11" x14ac:dyDescent="0.3">
      <c r="A3" s="34" t="s">
        <v>117</v>
      </c>
      <c r="B3" s="33">
        <v>666381</v>
      </c>
      <c r="C3" s="33">
        <v>631053</v>
      </c>
      <c r="D3" s="33">
        <v>611760</v>
      </c>
      <c r="E3" s="33">
        <v>816279</v>
      </c>
      <c r="F3" s="33">
        <v>953848</v>
      </c>
      <c r="G3" s="33">
        <v>916366</v>
      </c>
      <c r="H3" s="33">
        <v>874037</v>
      </c>
      <c r="I3" s="33">
        <v>923250</v>
      </c>
      <c r="J3" s="33">
        <v>968351</v>
      </c>
      <c r="K3" s="33">
        <v>979591</v>
      </c>
    </row>
    <row r="4" spans="1:11" x14ac:dyDescent="0.3">
      <c r="A4" s="34" t="s">
        <v>118</v>
      </c>
      <c r="B4" s="33">
        <v>310154</v>
      </c>
      <c r="C4" s="33">
        <v>325519</v>
      </c>
      <c r="D4" s="33">
        <v>301286</v>
      </c>
      <c r="E4" s="33">
        <v>192051</v>
      </c>
      <c r="F4" s="33">
        <v>118334</v>
      </c>
      <c r="G4" s="33">
        <v>113261</v>
      </c>
      <c r="H4" s="33">
        <v>117983</v>
      </c>
      <c r="I4" s="33">
        <v>133400</v>
      </c>
      <c r="J4" s="33">
        <v>142057</v>
      </c>
      <c r="K4" s="33">
        <v>100896</v>
      </c>
    </row>
    <row r="5" spans="1:11" x14ac:dyDescent="0.3"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x14ac:dyDescent="0.3">
      <c r="A6" t="s">
        <v>134</v>
      </c>
      <c r="B6" s="35"/>
      <c r="C6" s="35"/>
      <c r="D6" s="35"/>
      <c r="E6" s="35"/>
      <c r="F6" s="35"/>
      <c r="G6" s="35"/>
      <c r="H6" s="35"/>
      <c r="I6" s="35"/>
      <c r="J6" s="35"/>
      <c r="K6" s="35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L8"/>
  <sheetViews>
    <sheetView workbookViewId="0">
      <selection activeCell="I15" sqref="I15"/>
    </sheetView>
  </sheetViews>
  <sheetFormatPr defaultRowHeight="14.4" x14ac:dyDescent="0.3"/>
  <cols>
    <col min="1" max="1" width="54.109375" customWidth="1"/>
  </cols>
  <sheetData>
    <row r="1" spans="1:12" x14ac:dyDescent="0.3">
      <c r="A1" s="9" t="s">
        <v>132</v>
      </c>
    </row>
    <row r="2" spans="1:12" x14ac:dyDescent="0.3">
      <c r="B2" s="7">
        <v>2010</v>
      </c>
      <c r="C2" s="7">
        <v>2011</v>
      </c>
      <c r="D2" s="7">
        <v>2012</v>
      </c>
      <c r="E2" s="7">
        <v>2013</v>
      </c>
      <c r="F2" s="7">
        <v>2014</v>
      </c>
      <c r="G2" s="7">
        <v>2015</v>
      </c>
      <c r="H2" s="7">
        <v>2016</v>
      </c>
      <c r="I2" s="7">
        <v>2017</v>
      </c>
      <c r="J2" s="7">
        <v>2018</v>
      </c>
      <c r="K2" s="7">
        <v>2019</v>
      </c>
    </row>
    <row r="3" spans="1:12" x14ac:dyDescent="0.3">
      <c r="A3" s="34" t="s">
        <v>119</v>
      </c>
      <c r="B3" s="33">
        <v>226344</v>
      </c>
      <c r="C3" s="33">
        <v>287995</v>
      </c>
      <c r="D3" s="33">
        <v>396510</v>
      </c>
      <c r="E3" s="33">
        <v>595751</v>
      </c>
      <c r="F3" s="33">
        <v>666651</v>
      </c>
      <c r="G3" s="33">
        <v>623893</v>
      </c>
      <c r="H3" s="33">
        <v>866934</v>
      </c>
      <c r="I3" s="33">
        <v>1010567</v>
      </c>
      <c r="J3" s="33">
        <v>1057801</v>
      </c>
      <c r="K3" s="33">
        <v>1058428</v>
      </c>
    </row>
    <row r="4" spans="1:12" x14ac:dyDescent="0.3">
      <c r="A4" s="34" t="s">
        <v>120</v>
      </c>
      <c r="B4" s="33">
        <v>28702</v>
      </c>
      <c r="C4" s="33">
        <v>27999</v>
      </c>
      <c r="D4" s="33">
        <v>22820</v>
      </c>
      <c r="E4" s="33">
        <v>7533</v>
      </c>
      <c r="F4" s="33">
        <v>4809</v>
      </c>
      <c r="G4" s="33">
        <v>5265</v>
      </c>
      <c r="H4" s="33">
        <v>16645</v>
      </c>
      <c r="I4" s="33">
        <v>20097</v>
      </c>
      <c r="J4" s="33">
        <v>32545</v>
      </c>
      <c r="K4" s="33">
        <v>52941</v>
      </c>
    </row>
    <row r="5" spans="1:12" ht="15" customHeight="1" x14ac:dyDescent="0.3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 x14ac:dyDescent="0.3">
      <c r="A6" t="s">
        <v>134</v>
      </c>
    </row>
    <row r="8" spans="1:12" x14ac:dyDescent="0.3">
      <c r="A8" s="14"/>
    </row>
  </sheetData>
  <mergeCells count="1">
    <mergeCell ref="A5:L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topLeftCell="A74" workbookViewId="0">
      <selection activeCell="G87" sqref="G87:G89"/>
    </sheetView>
  </sheetViews>
  <sheetFormatPr defaultRowHeight="14.4" x14ac:dyDescent="0.3"/>
  <cols>
    <col min="1" max="1" width="32.33203125" customWidth="1"/>
    <col min="2" max="4" width="10.33203125" customWidth="1"/>
  </cols>
  <sheetData>
    <row r="1" spans="1:7" ht="18" x14ac:dyDescent="0.35">
      <c r="A1" s="72" t="s">
        <v>244</v>
      </c>
    </row>
    <row r="2" spans="1:7" x14ac:dyDescent="0.3">
      <c r="A2" s="73" t="s">
        <v>144</v>
      </c>
    </row>
    <row r="3" spans="1:7" s="14" customFormat="1" ht="15" thickBot="1" x14ac:dyDescent="0.35">
      <c r="A3" s="74"/>
      <c r="B3" s="75">
        <v>2017</v>
      </c>
      <c r="C3" s="75">
        <v>2018</v>
      </c>
      <c r="D3" s="75">
        <v>2019</v>
      </c>
    </row>
    <row r="4" spans="1:7" s="14" customFormat="1" ht="15" thickBot="1" x14ac:dyDescent="0.35">
      <c r="A4" s="78" t="s">
        <v>264</v>
      </c>
      <c r="B4" s="76">
        <v>23978.5</v>
      </c>
      <c r="C4" s="76">
        <v>25889.7</v>
      </c>
      <c r="D4" s="76">
        <v>24547.7</v>
      </c>
    </row>
    <row r="5" spans="1:7" s="14" customFormat="1" ht="15" thickBot="1" x14ac:dyDescent="0.35">
      <c r="A5" s="78" t="s">
        <v>259</v>
      </c>
      <c r="B5" s="76">
        <v>45584.1</v>
      </c>
      <c r="C5" s="76">
        <v>48641.4</v>
      </c>
      <c r="D5" s="76">
        <v>47219.6</v>
      </c>
    </row>
    <row r="6" spans="1:7" s="14" customFormat="1" ht="15" thickBot="1" x14ac:dyDescent="0.35">
      <c r="A6" s="78" t="s">
        <v>260</v>
      </c>
      <c r="B6" s="76">
        <v>27081.5</v>
      </c>
      <c r="C6" s="76">
        <v>29857</v>
      </c>
      <c r="D6" s="76">
        <v>28259.599999999999</v>
      </c>
    </row>
    <row r="7" spans="1:7" s="14" customFormat="1" ht="15" thickBot="1" x14ac:dyDescent="0.35">
      <c r="A7" s="78" t="s">
        <v>261</v>
      </c>
      <c r="B7" s="77">
        <v>11.6</v>
      </c>
      <c r="C7" s="77">
        <v>12.5</v>
      </c>
      <c r="D7" s="77">
        <v>11.8</v>
      </c>
    </row>
    <row r="8" spans="1:7" s="14" customFormat="1" ht="15" thickBot="1" x14ac:dyDescent="0.35">
      <c r="A8" s="78" t="s">
        <v>262</v>
      </c>
      <c r="B8" s="77">
        <v>22.1</v>
      </c>
      <c r="C8" s="77">
        <v>23.5</v>
      </c>
      <c r="D8" s="77">
        <v>22.6</v>
      </c>
    </row>
    <row r="9" spans="1:7" s="14" customFormat="1" ht="15" thickBot="1" x14ac:dyDescent="0.35">
      <c r="A9" s="79" t="s">
        <v>263</v>
      </c>
      <c r="B9" s="80">
        <v>13.1</v>
      </c>
      <c r="C9" s="80">
        <v>14.4</v>
      </c>
      <c r="D9" s="80">
        <v>13.5</v>
      </c>
    </row>
    <row r="10" spans="1:7" s="14" customFormat="1" x14ac:dyDescent="0.3">
      <c r="A10" s="74"/>
    </row>
    <row r="11" spans="1:7" s="14" customFormat="1" x14ac:dyDescent="0.3">
      <c r="A11" s="73" t="s">
        <v>267</v>
      </c>
      <c r="D11" s="14">
        <f>D16+D12</f>
        <v>8413858</v>
      </c>
    </row>
    <row r="12" spans="1:7" s="14" customFormat="1" x14ac:dyDescent="0.3">
      <c r="A12" s="74" t="s">
        <v>265</v>
      </c>
      <c r="B12" s="14">
        <v>590871</v>
      </c>
      <c r="C12" s="14">
        <v>638143</v>
      </c>
      <c r="D12" s="14">
        <v>640676</v>
      </c>
      <c r="E12" s="14">
        <f>D12*100/D11</f>
        <v>7.6145330715113086</v>
      </c>
      <c r="G12" s="14">
        <f>D12*100/B12</f>
        <v>108.42908181311995</v>
      </c>
    </row>
    <row r="13" spans="1:7" s="14" customFormat="1" x14ac:dyDescent="0.3">
      <c r="A13" s="74" t="s">
        <v>266</v>
      </c>
      <c r="B13" s="14">
        <v>114794</v>
      </c>
      <c r="C13" s="14">
        <v>120406</v>
      </c>
      <c r="D13" s="14">
        <v>123611</v>
      </c>
    </row>
    <row r="14" spans="1:7" s="14" customFormat="1" x14ac:dyDescent="0.3">
      <c r="A14" s="74"/>
    </row>
    <row r="15" spans="1:7" s="14" customFormat="1" x14ac:dyDescent="0.3">
      <c r="A15" s="73" t="s">
        <v>288</v>
      </c>
    </row>
    <row r="16" spans="1:7" s="14" customFormat="1" x14ac:dyDescent="0.3">
      <c r="B16" s="14">
        <v>5581391</v>
      </c>
      <c r="C16" s="14">
        <v>7722524</v>
      </c>
      <c r="D16" s="14">
        <v>7773182</v>
      </c>
      <c r="E16" s="81">
        <f>D16*100/B16</f>
        <v>139.26961934757841</v>
      </c>
    </row>
    <row r="17" spans="1:7" s="14" customFormat="1" x14ac:dyDescent="0.3">
      <c r="A17" s="37" t="s">
        <v>268</v>
      </c>
      <c r="B17" s="38">
        <v>1032454</v>
      </c>
      <c r="C17" s="38">
        <v>2291846</v>
      </c>
      <c r="D17" s="38">
        <v>2514648</v>
      </c>
      <c r="E17" s="81">
        <f>D17*100/B17</f>
        <v>243.56029421165496</v>
      </c>
      <c r="G17" s="81">
        <f>D17*100/$D$36</f>
        <v>34.215053274784523</v>
      </c>
    </row>
    <row r="18" spans="1:7" s="14" customFormat="1" x14ac:dyDescent="0.3">
      <c r="A18" s="37" t="s">
        <v>269</v>
      </c>
      <c r="B18" s="38">
        <v>1575159</v>
      </c>
      <c r="C18" s="38">
        <v>1564235</v>
      </c>
      <c r="D18" s="38">
        <v>1345655</v>
      </c>
      <c r="E18" s="81">
        <f t="shared" ref="E18:E35" si="0">D18*100/B18</f>
        <v>85.429788357873718</v>
      </c>
      <c r="G18" s="81">
        <f t="shared" ref="G18:G35" si="1">D18*100/$D$36</f>
        <v>18.309384659196898</v>
      </c>
    </row>
    <row r="19" spans="1:7" s="14" customFormat="1" x14ac:dyDescent="0.3">
      <c r="A19" s="37" t="s">
        <v>270</v>
      </c>
      <c r="B19" s="38">
        <v>915083</v>
      </c>
      <c r="C19" s="38">
        <v>964022</v>
      </c>
      <c r="D19" s="38">
        <v>873154</v>
      </c>
      <c r="E19" s="81">
        <f t="shared" si="0"/>
        <v>95.418011262366363</v>
      </c>
      <c r="G19" s="81">
        <f t="shared" si="1"/>
        <v>11.88039464254687</v>
      </c>
    </row>
    <row r="20" spans="1:7" s="14" customFormat="1" x14ac:dyDescent="0.3">
      <c r="A20" s="37" t="s">
        <v>271</v>
      </c>
      <c r="B20" s="38">
        <v>281490</v>
      </c>
      <c r="C20" s="38">
        <v>661137</v>
      </c>
      <c r="D20" s="38">
        <v>690876</v>
      </c>
      <c r="E20" s="81">
        <f t="shared" si="0"/>
        <v>245.43536182457638</v>
      </c>
      <c r="G20" s="81">
        <f t="shared" si="1"/>
        <v>9.4002656221745671</v>
      </c>
    </row>
    <row r="21" spans="1:7" s="14" customFormat="1" x14ac:dyDescent="0.3">
      <c r="A21" s="37" t="s">
        <v>272</v>
      </c>
      <c r="B21" s="38">
        <v>330315</v>
      </c>
      <c r="C21" s="38">
        <v>406208</v>
      </c>
      <c r="D21" s="38">
        <v>606182</v>
      </c>
      <c r="E21" s="81">
        <f t="shared" si="0"/>
        <v>183.51634046289149</v>
      </c>
      <c r="G21" s="81">
        <f t="shared" si="1"/>
        <v>8.2478937108555268</v>
      </c>
    </row>
    <row r="22" spans="1:7" s="14" customFormat="1" x14ac:dyDescent="0.3">
      <c r="A22" s="37" t="s">
        <v>273</v>
      </c>
      <c r="B22" s="38">
        <v>417698</v>
      </c>
      <c r="C22" s="38">
        <v>440810</v>
      </c>
      <c r="D22" s="38">
        <v>396190</v>
      </c>
      <c r="E22" s="81">
        <f t="shared" si="0"/>
        <v>94.850825237372462</v>
      </c>
      <c r="G22" s="81">
        <f t="shared" si="1"/>
        <v>5.3906797122050003</v>
      </c>
    </row>
    <row r="23" spans="1:7" s="14" customFormat="1" x14ac:dyDescent="0.3">
      <c r="A23" s="37" t="s">
        <v>274</v>
      </c>
      <c r="B23" s="38">
        <v>181575</v>
      </c>
      <c r="C23" s="38">
        <v>418141</v>
      </c>
      <c r="D23" s="38">
        <v>350859</v>
      </c>
      <c r="E23" s="81">
        <f t="shared" si="0"/>
        <v>193.23089632383312</v>
      </c>
      <c r="G23" s="81">
        <f t="shared" si="1"/>
        <v>4.7738925594904824</v>
      </c>
    </row>
    <row r="24" spans="1:7" s="14" customFormat="1" x14ac:dyDescent="0.3">
      <c r="A24" s="37" t="s">
        <v>275</v>
      </c>
      <c r="B24" s="38">
        <v>162368</v>
      </c>
      <c r="C24" s="38">
        <v>322610</v>
      </c>
      <c r="D24" s="38">
        <v>192608</v>
      </c>
      <c r="E24" s="81">
        <f t="shared" si="0"/>
        <v>118.62435947970043</v>
      </c>
      <c r="G24" s="81">
        <f t="shared" si="1"/>
        <v>2.6206820919467444</v>
      </c>
    </row>
    <row r="25" spans="1:7" s="14" customFormat="1" x14ac:dyDescent="0.3">
      <c r="A25" s="37" t="s">
        <v>276</v>
      </c>
      <c r="B25" s="38">
        <v>85482</v>
      </c>
      <c r="C25" s="38">
        <v>83438</v>
      </c>
      <c r="D25" s="38">
        <v>116589</v>
      </c>
      <c r="E25" s="81">
        <f t="shared" si="0"/>
        <v>136.39011721765985</v>
      </c>
      <c r="G25" s="81">
        <f t="shared" si="1"/>
        <v>1.5863448268918166</v>
      </c>
    </row>
    <row r="26" spans="1:7" s="14" customFormat="1" x14ac:dyDescent="0.3">
      <c r="A26" s="37" t="s">
        <v>277</v>
      </c>
      <c r="B26" s="38">
        <v>48707</v>
      </c>
      <c r="C26" s="38">
        <v>60499</v>
      </c>
      <c r="D26" s="38">
        <v>55460</v>
      </c>
      <c r="E26" s="81">
        <f t="shared" si="0"/>
        <v>113.86453692487733</v>
      </c>
      <c r="G26" s="81">
        <f t="shared" si="1"/>
        <v>0.75460535813344431</v>
      </c>
    </row>
    <row r="27" spans="1:7" s="14" customFormat="1" x14ac:dyDescent="0.3">
      <c r="A27" s="37" t="s">
        <v>278</v>
      </c>
      <c r="B27" s="38">
        <v>8741</v>
      </c>
      <c r="C27" s="38">
        <v>7860</v>
      </c>
      <c r="D27" s="38">
        <v>55046</v>
      </c>
      <c r="E27" s="81">
        <f t="shared" si="0"/>
        <v>629.74488044846123</v>
      </c>
      <c r="G27" s="81">
        <f t="shared" si="1"/>
        <v>0.74897235023104181</v>
      </c>
    </row>
    <row r="28" spans="1:7" s="14" customFormat="1" x14ac:dyDescent="0.3">
      <c r="A28" s="37" t="s">
        <v>279</v>
      </c>
      <c r="B28" s="38">
        <v>241</v>
      </c>
      <c r="C28" s="38">
        <v>26283</v>
      </c>
      <c r="D28" s="38">
        <v>50621</v>
      </c>
      <c r="E28" s="81">
        <f t="shared" si="0"/>
        <v>21004.564315352698</v>
      </c>
      <c r="G28" s="81">
        <f t="shared" si="1"/>
        <v>0.68876447591188394</v>
      </c>
    </row>
    <row r="29" spans="1:7" s="14" customFormat="1" x14ac:dyDescent="0.3">
      <c r="A29" s="37" t="s">
        <v>280</v>
      </c>
      <c r="B29" s="38">
        <v>8856</v>
      </c>
      <c r="C29" s="38">
        <v>8641</v>
      </c>
      <c r="D29" s="38">
        <v>36048</v>
      </c>
      <c r="E29" s="81">
        <f t="shared" si="0"/>
        <v>407.04607046070458</v>
      </c>
      <c r="G29" s="81">
        <f t="shared" si="1"/>
        <v>0.49047987648745767</v>
      </c>
    </row>
    <row r="30" spans="1:7" s="14" customFormat="1" x14ac:dyDescent="0.3">
      <c r="A30" s="37" t="s">
        <v>281</v>
      </c>
      <c r="B30" s="38">
        <v>7932</v>
      </c>
      <c r="C30" s="38">
        <v>43307</v>
      </c>
      <c r="D30" s="38">
        <v>18679</v>
      </c>
      <c r="E30" s="81">
        <f t="shared" si="0"/>
        <v>235.48915784165405</v>
      </c>
      <c r="G30" s="81">
        <f t="shared" si="1"/>
        <v>0.25415206427289228</v>
      </c>
    </row>
    <row r="31" spans="1:7" s="14" customFormat="1" x14ac:dyDescent="0.3">
      <c r="A31" s="37" t="s">
        <v>282</v>
      </c>
      <c r="B31" s="38">
        <v>8500</v>
      </c>
      <c r="C31" s="38">
        <v>8667</v>
      </c>
      <c r="D31" s="38">
        <v>10781</v>
      </c>
      <c r="E31" s="81">
        <f t="shared" si="0"/>
        <v>126.83529411764705</v>
      </c>
      <c r="G31" s="81">
        <f t="shared" si="1"/>
        <v>0.14668951255024637</v>
      </c>
    </row>
    <row r="32" spans="1:7" s="14" customFormat="1" x14ac:dyDescent="0.3">
      <c r="A32" s="37" t="s">
        <v>283</v>
      </c>
      <c r="B32" s="38">
        <v>21153</v>
      </c>
      <c r="C32" s="38">
        <v>14107</v>
      </c>
      <c r="D32" s="38">
        <v>10759</v>
      </c>
      <c r="E32" s="81">
        <f t="shared" si="0"/>
        <v>50.8627617831986</v>
      </c>
      <c r="G32" s="81">
        <f t="shared" si="1"/>
        <v>0.14639017396606072</v>
      </c>
    </row>
    <row r="33" spans="1:7" s="14" customFormat="1" x14ac:dyDescent="0.3">
      <c r="A33" s="37" t="s">
        <v>284</v>
      </c>
      <c r="B33" s="38">
        <v>3669</v>
      </c>
      <c r="C33" s="38">
        <v>4434</v>
      </c>
      <c r="D33" s="38">
        <v>10449</v>
      </c>
      <c r="E33" s="81">
        <f t="shared" si="0"/>
        <v>284.79149632052332</v>
      </c>
      <c r="G33" s="81">
        <f t="shared" si="1"/>
        <v>0.14217222118889938</v>
      </c>
    </row>
    <row r="34" spans="1:7" s="14" customFormat="1" x14ac:dyDescent="0.3">
      <c r="A34" s="37" t="s">
        <v>285</v>
      </c>
      <c r="B34" s="38">
        <v>89978</v>
      </c>
      <c r="C34" s="38">
        <v>4399</v>
      </c>
      <c r="D34" s="38">
        <v>7523</v>
      </c>
      <c r="E34" s="81">
        <f t="shared" si="0"/>
        <v>8.3609326724310389</v>
      </c>
      <c r="G34" s="81">
        <f t="shared" si="1"/>
        <v>0.10236018949220883</v>
      </c>
    </row>
    <row r="35" spans="1:7" s="14" customFormat="1" x14ac:dyDescent="0.3">
      <c r="A35" s="37" t="s">
        <v>286</v>
      </c>
      <c r="B35" s="38">
        <v>5713</v>
      </c>
      <c r="C35" s="38">
        <v>5024</v>
      </c>
      <c r="D35" s="38">
        <v>7410</v>
      </c>
      <c r="E35" s="81">
        <f t="shared" si="0"/>
        <v>129.7041834412743</v>
      </c>
      <c r="G35" s="81">
        <f t="shared" si="1"/>
        <v>0.10082267767343711</v>
      </c>
    </row>
    <row r="36" spans="1:7" s="14" customFormat="1" x14ac:dyDescent="0.3">
      <c r="A36" s="74"/>
      <c r="D36" s="82">
        <f>SUM(D17:D35)</f>
        <v>7349537</v>
      </c>
    </row>
    <row r="37" spans="1:7" s="14" customFormat="1" x14ac:dyDescent="0.3">
      <c r="A37" s="74"/>
    </row>
    <row r="38" spans="1:7" x14ac:dyDescent="0.3">
      <c r="A38" s="54"/>
    </row>
    <row r="39" spans="1:7" ht="18" x14ac:dyDescent="0.35">
      <c r="A39" s="72" t="s">
        <v>243</v>
      </c>
    </row>
    <row r="40" spans="1:7" x14ac:dyDescent="0.3">
      <c r="A40" s="50" t="s">
        <v>220</v>
      </c>
    </row>
    <row r="41" spans="1:7" x14ac:dyDescent="0.3">
      <c r="B41" s="49">
        <v>2017</v>
      </c>
      <c r="C41" s="49">
        <v>2018</v>
      </c>
      <c r="D41" s="49">
        <v>2019</v>
      </c>
      <c r="E41" s="49" t="s">
        <v>224</v>
      </c>
    </row>
    <row r="42" spans="1:7" x14ac:dyDescent="0.3">
      <c r="A42" t="s">
        <v>221</v>
      </c>
      <c r="B42">
        <v>480</v>
      </c>
      <c r="C42">
        <v>443</v>
      </c>
      <c r="D42">
        <v>435</v>
      </c>
      <c r="E42" s="40">
        <f>D42*100/B42</f>
        <v>90.625</v>
      </c>
    </row>
    <row r="43" spans="1:7" x14ac:dyDescent="0.3">
      <c r="A43" t="s">
        <v>222</v>
      </c>
      <c r="B43">
        <v>27.4</v>
      </c>
      <c r="C43">
        <v>20.6</v>
      </c>
      <c r="D43">
        <v>20.5</v>
      </c>
      <c r="E43" s="40">
        <f t="shared" ref="E43:E44" si="2">D43*100/B43</f>
        <v>74.81751824817519</v>
      </c>
    </row>
    <row r="44" spans="1:7" x14ac:dyDescent="0.3">
      <c r="A44" t="s">
        <v>223</v>
      </c>
      <c r="B44">
        <v>16.3</v>
      </c>
      <c r="C44">
        <v>15.1</v>
      </c>
      <c r="D44">
        <v>14.8</v>
      </c>
      <c r="E44" s="40">
        <f t="shared" si="2"/>
        <v>90.797546012269933</v>
      </c>
    </row>
    <row r="46" spans="1:7" x14ac:dyDescent="0.3">
      <c r="A46" s="50" t="s">
        <v>225</v>
      </c>
    </row>
    <row r="47" spans="1:7" x14ac:dyDescent="0.3">
      <c r="B47" s="49">
        <v>2017</v>
      </c>
      <c r="C47" s="49">
        <v>2018</v>
      </c>
      <c r="D47" s="49">
        <v>2019</v>
      </c>
      <c r="E47" s="49" t="s">
        <v>224</v>
      </c>
    </row>
    <row r="48" spans="1:7" x14ac:dyDescent="0.3">
      <c r="A48" t="s">
        <v>226</v>
      </c>
      <c r="B48">
        <v>159117</v>
      </c>
      <c r="C48">
        <v>157154</v>
      </c>
      <c r="D48">
        <v>169049</v>
      </c>
      <c r="E48" s="40">
        <f>D48*100/B48</f>
        <v>106.24194774914056</v>
      </c>
      <c r="F48" s="40">
        <f>D50*100/D48</f>
        <v>75.329638152251718</v>
      </c>
    </row>
    <row r="49" spans="1:7" x14ac:dyDescent="0.3">
      <c r="E49" s="40"/>
      <c r="F49" s="35">
        <f>(D54+D50)*100/D48</f>
        <v>96.965968447018327</v>
      </c>
      <c r="G49" t="s">
        <v>231</v>
      </c>
    </row>
    <row r="50" spans="1:7" x14ac:dyDescent="0.3">
      <c r="A50" t="s">
        <v>227</v>
      </c>
      <c r="B50">
        <v>117649</v>
      </c>
      <c r="C50">
        <v>115626</v>
      </c>
      <c r="D50">
        <v>127344</v>
      </c>
      <c r="E50" s="40">
        <f t="shared" ref="E50:E54" si="3">D50*100/B50</f>
        <v>108.24061402986851</v>
      </c>
      <c r="F50" s="35"/>
    </row>
    <row r="51" spans="1:7" x14ac:dyDescent="0.3">
      <c r="A51" t="s">
        <v>228</v>
      </c>
      <c r="B51">
        <v>66205</v>
      </c>
      <c r="C51">
        <v>56796</v>
      </c>
      <c r="D51">
        <v>65841</v>
      </c>
      <c r="E51" s="40">
        <f t="shared" si="3"/>
        <v>99.450192583641723</v>
      </c>
      <c r="F51" s="35">
        <f>D51*100/D50</f>
        <v>51.703260459856764</v>
      </c>
      <c r="G51" t="s">
        <v>232</v>
      </c>
    </row>
    <row r="52" spans="1:7" x14ac:dyDescent="0.3">
      <c r="A52" t="s">
        <v>229</v>
      </c>
      <c r="B52">
        <v>18121</v>
      </c>
      <c r="C52">
        <v>19030</v>
      </c>
      <c r="D52">
        <v>19632</v>
      </c>
      <c r="E52" s="40">
        <f t="shared" si="3"/>
        <v>108.33839192097567</v>
      </c>
      <c r="F52" s="35">
        <f>D52*100/D50</f>
        <v>15.416509611760272</v>
      </c>
      <c r="G52" t="s">
        <v>232</v>
      </c>
    </row>
    <row r="53" spans="1:7" x14ac:dyDescent="0.3">
      <c r="A53" t="s">
        <v>230</v>
      </c>
      <c r="B53">
        <v>33323</v>
      </c>
      <c r="C53">
        <v>39801</v>
      </c>
      <c r="D53">
        <v>41872</v>
      </c>
      <c r="E53" s="40">
        <f t="shared" si="3"/>
        <v>125.65495303544098</v>
      </c>
      <c r="F53" s="35">
        <f>D53*100/D50</f>
        <v>32.881015202914938</v>
      </c>
      <c r="G53" t="s">
        <v>232</v>
      </c>
    </row>
    <row r="54" spans="1:7" x14ac:dyDescent="0.3">
      <c r="A54" t="s">
        <v>93</v>
      </c>
      <c r="B54">
        <v>35427</v>
      </c>
      <c r="C54">
        <v>37054</v>
      </c>
      <c r="D54">
        <v>36576</v>
      </c>
      <c r="E54" s="40">
        <f t="shared" si="3"/>
        <v>103.24328901685155</v>
      </c>
    </row>
    <row r="56" spans="1:7" x14ac:dyDescent="0.3">
      <c r="A56" s="50" t="s">
        <v>233</v>
      </c>
    </row>
    <row r="57" spans="1:7" x14ac:dyDescent="0.3">
      <c r="B57" s="49">
        <v>2017</v>
      </c>
      <c r="C57" s="49">
        <v>2018</v>
      </c>
      <c r="D57" s="49">
        <v>2019</v>
      </c>
      <c r="E57" s="49" t="s">
        <v>224</v>
      </c>
    </row>
    <row r="58" spans="1:7" x14ac:dyDescent="0.3">
      <c r="A58" t="s">
        <v>234</v>
      </c>
      <c r="B58">
        <v>126059</v>
      </c>
      <c r="C58">
        <v>133059</v>
      </c>
      <c r="D58">
        <v>137942</v>
      </c>
      <c r="E58" s="40">
        <f>D58*100/B58</f>
        <v>109.42653836695516</v>
      </c>
    </row>
    <row r="59" spans="1:7" x14ac:dyDescent="0.3">
      <c r="A59" t="s">
        <v>235</v>
      </c>
      <c r="B59">
        <v>24648</v>
      </c>
      <c r="C59">
        <v>21390</v>
      </c>
      <c r="D59">
        <v>23368</v>
      </c>
      <c r="E59" s="40">
        <f t="shared" ref="E59:E65" si="4">D59*100/B59</f>
        <v>94.806880882830256</v>
      </c>
      <c r="F59" s="40">
        <f>D59*100/$D$58</f>
        <v>16.940453233967901</v>
      </c>
      <c r="G59" t="s">
        <v>242</v>
      </c>
    </row>
    <row r="60" spans="1:7" x14ac:dyDescent="0.3">
      <c r="A60" t="s">
        <v>236</v>
      </c>
      <c r="B60">
        <v>21339</v>
      </c>
      <c r="C60">
        <v>21383</v>
      </c>
      <c r="D60">
        <v>19732</v>
      </c>
      <c r="E60" s="40">
        <f t="shared" si="4"/>
        <v>92.469187871971513</v>
      </c>
      <c r="F60" s="40">
        <f t="shared" ref="F60:F65" si="5">D60*100/$D$58</f>
        <v>14.304562787258414</v>
      </c>
      <c r="G60" t="s">
        <v>242</v>
      </c>
    </row>
    <row r="61" spans="1:7" x14ac:dyDescent="0.3">
      <c r="A61" t="s">
        <v>237</v>
      </c>
      <c r="B61">
        <v>13226</v>
      </c>
      <c r="C61">
        <v>15110</v>
      </c>
      <c r="D61">
        <v>16498</v>
      </c>
      <c r="E61" s="40">
        <f t="shared" si="4"/>
        <v>124.73915015877816</v>
      </c>
      <c r="F61" s="40">
        <f t="shared" si="5"/>
        <v>11.960099172115816</v>
      </c>
      <c r="G61" t="s">
        <v>242</v>
      </c>
    </row>
    <row r="62" spans="1:7" x14ac:dyDescent="0.3">
      <c r="A62" t="s">
        <v>238</v>
      </c>
      <c r="B62">
        <v>10380</v>
      </c>
      <c r="C62">
        <v>11471</v>
      </c>
      <c r="D62">
        <v>15081</v>
      </c>
      <c r="E62" s="40">
        <f t="shared" si="4"/>
        <v>145.28901734104045</v>
      </c>
      <c r="F62" s="40">
        <f t="shared" si="5"/>
        <v>10.932855837960883</v>
      </c>
      <c r="G62" t="s">
        <v>242</v>
      </c>
    </row>
    <row r="63" spans="1:7" x14ac:dyDescent="0.3">
      <c r="A63" t="s">
        <v>239</v>
      </c>
      <c r="B63">
        <v>10565</v>
      </c>
      <c r="C63">
        <v>10736</v>
      </c>
      <c r="D63">
        <v>11442</v>
      </c>
      <c r="E63" s="40">
        <f t="shared" si="4"/>
        <v>108.30099384761003</v>
      </c>
      <c r="F63" s="40">
        <f t="shared" si="5"/>
        <v>8.2947905641501496</v>
      </c>
      <c r="G63" t="s">
        <v>242</v>
      </c>
    </row>
    <row r="64" spans="1:7" x14ac:dyDescent="0.3">
      <c r="A64" t="s">
        <v>240</v>
      </c>
      <c r="B64">
        <v>11157</v>
      </c>
      <c r="C64">
        <v>11260</v>
      </c>
      <c r="D64">
        <v>12997</v>
      </c>
      <c r="E64" s="40">
        <f t="shared" si="4"/>
        <v>116.49188850049296</v>
      </c>
      <c r="F64" s="40">
        <f t="shared" si="5"/>
        <v>9.4220759449623763</v>
      </c>
      <c r="G64" t="s">
        <v>242</v>
      </c>
    </row>
    <row r="65" spans="1:7" x14ac:dyDescent="0.3">
      <c r="A65" t="s">
        <v>241</v>
      </c>
      <c r="B65">
        <v>10121</v>
      </c>
      <c r="C65">
        <v>12257</v>
      </c>
      <c r="D65">
        <v>10927</v>
      </c>
      <c r="E65" s="40">
        <f t="shared" si="4"/>
        <v>107.96363995652604</v>
      </c>
      <c r="F65" s="40">
        <f t="shared" si="5"/>
        <v>7.9214452451030146</v>
      </c>
      <c r="G65" t="s">
        <v>242</v>
      </c>
    </row>
    <row r="67" spans="1:7" x14ac:dyDescent="0.3">
      <c r="A67" t="s">
        <v>246</v>
      </c>
      <c r="B67">
        <v>5046</v>
      </c>
      <c r="C67">
        <v>5743</v>
      </c>
      <c r="D67">
        <v>3947</v>
      </c>
    </row>
    <row r="68" spans="1:7" x14ac:dyDescent="0.3">
      <c r="A68" t="s">
        <v>245</v>
      </c>
      <c r="B68">
        <v>7140</v>
      </c>
      <c r="C68">
        <v>7850</v>
      </c>
      <c r="D68">
        <v>7416</v>
      </c>
    </row>
    <row r="69" spans="1:7" x14ac:dyDescent="0.3">
      <c r="A69" t="s">
        <v>247</v>
      </c>
      <c r="D69">
        <v>7500</v>
      </c>
      <c r="E69" t="s">
        <v>248</v>
      </c>
    </row>
    <row r="70" spans="1:7" x14ac:dyDescent="0.3">
      <c r="A70" t="s">
        <v>249</v>
      </c>
      <c r="D70">
        <v>52762</v>
      </c>
    </row>
    <row r="73" spans="1:7" ht="18" x14ac:dyDescent="0.35">
      <c r="A73" s="72" t="s">
        <v>250</v>
      </c>
    </row>
    <row r="74" spans="1:7" s="14" customFormat="1" x14ac:dyDescent="0.3">
      <c r="A74" s="85"/>
      <c r="B74" s="86">
        <v>2017</v>
      </c>
      <c r="C74" s="86">
        <v>2018</v>
      </c>
      <c r="D74" s="86">
        <v>2019</v>
      </c>
    </row>
    <row r="75" spans="1:7" s="14" customFormat="1" x14ac:dyDescent="0.3">
      <c r="A75" s="88" t="s">
        <v>300</v>
      </c>
      <c r="B75">
        <v>6172262</v>
      </c>
      <c r="C75">
        <v>8360667</v>
      </c>
      <c r="D75">
        <v>8413858</v>
      </c>
    </row>
    <row r="76" spans="1:7" s="14" customFormat="1" x14ac:dyDescent="0.3">
      <c r="A76" s="88" t="s">
        <v>290</v>
      </c>
      <c r="B76">
        <v>132736</v>
      </c>
      <c r="C76">
        <v>139732</v>
      </c>
      <c r="D76">
        <v>145690</v>
      </c>
      <c r="F76" s="14">
        <f>D76*100/B76</f>
        <v>109.75922131147541</v>
      </c>
    </row>
    <row r="77" spans="1:7" s="14" customFormat="1" x14ac:dyDescent="0.3">
      <c r="A77" s="88" t="s">
        <v>291</v>
      </c>
      <c r="B77">
        <v>987151</v>
      </c>
      <c r="C77">
        <v>1025001</v>
      </c>
      <c r="D77">
        <v>1064321</v>
      </c>
      <c r="F77" s="14">
        <f>D77*100/B77</f>
        <v>107.81744636838741</v>
      </c>
    </row>
    <row r="78" spans="1:7" s="14" customFormat="1" x14ac:dyDescent="0.3">
      <c r="A78" s="88" t="s">
        <v>292</v>
      </c>
      <c r="B78">
        <v>690786</v>
      </c>
      <c r="C78">
        <v>726103</v>
      </c>
      <c r="D78">
        <v>775004</v>
      </c>
      <c r="F78" s="14">
        <f>D78*100/B78</f>
        <v>112.19161940166708</v>
      </c>
    </row>
    <row r="79" spans="1:7" s="14" customFormat="1" x14ac:dyDescent="0.3">
      <c r="A79" s="88" t="s">
        <v>293</v>
      </c>
      <c r="B79">
        <v>1056651</v>
      </c>
      <c r="C79">
        <v>1110408</v>
      </c>
      <c r="D79">
        <v>1080486</v>
      </c>
      <c r="F79" s="14">
        <f>D79*100/B79</f>
        <v>102.25571167774412</v>
      </c>
    </row>
    <row r="80" spans="1:7" s="14" customFormat="1" x14ac:dyDescent="0.3">
      <c r="A80" s="88" t="s">
        <v>294</v>
      </c>
      <c r="B80">
        <v>3209874</v>
      </c>
      <c r="C80">
        <v>3595803</v>
      </c>
      <c r="D80">
        <v>3448297</v>
      </c>
    </row>
    <row r="81" spans="1:7" s="14" customFormat="1" ht="22.8" x14ac:dyDescent="0.3">
      <c r="A81" s="88" t="s">
        <v>295</v>
      </c>
      <c r="B81">
        <v>300102</v>
      </c>
      <c r="C81">
        <v>324544</v>
      </c>
      <c r="D81">
        <v>330664</v>
      </c>
      <c r="F81" s="14">
        <f>D81*100/D80</f>
        <v>9.5891972182210523</v>
      </c>
    </row>
    <row r="82" spans="1:7" s="14" customFormat="1" x14ac:dyDescent="0.3">
      <c r="A82" s="88" t="s">
        <v>299</v>
      </c>
      <c r="B82">
        <v>1030664</v>
      </c>
      <c r="C82">
        <v>1090345</v>
      </c>
      <c r="D82">
        <v>1111369</v>
      </c>
      <c r="F82" s="14">
        <f>D82*100/B82</f>
        <v>107.83038895314088</v>
      </c>
    </row>
    <row r="83" spans="1:7" x14ac:dyDescent="0.3">
      <c r="F83" s="14"/>
    </row>
    <row r="84" spans="1:7" x14ac:dyDescent="0.3">
      <c r="F84" s="14"/>
    </row>
    <row r="85" spans="1:7" ht="18" x14ac:dyDescent="0.35">
      <c r="A85" s="72" t="s">
        <v>289</v>
      </c>
      <c r="F85" s="14"/>
    </row>
    <row r="86" spans="1:7" ht="18" x14ac:dyDescent="0.35">
      <c r="A86" s="72"/>
      <c r="B86" s="49">
        <v>2017</v>
      </c>
      <c r="C86" s="49">
        <v>2018</v>
      </c>
      <c r="D86" s="49">
        <v>2019</v>
      </c>
      <c r="F86" s="14"/>
    </row>
    <row r="87" spans="1:7" s="14" customFormat="1" x14ac:dyDescent="0.3">
      <c r="A87" s="88" t="s">
        <v>297</v>
      </c>
      <c r="B87">
        <v>159117</v>
      </c>
      <c r="C87">
        <v>157154</v>
      </c>
      <c r="D87">
        <v>169049</v>
      </c>
      <c r="F87" s="14">
        <f t="shared" ref="F87:F89" si="6">D87*100/B87</f>
        <v>106.24194774914056</v>
      </c>
      <c r="G87" s="14">
        <f>D87*100/$D$75</f>
        <v>2.0091734374409458</v>
      </c>
    </row>
    <row r="88" spans="1:7" s="14" customFormat="1" x14ac:dyDescent="0.3">
      <c r="A88" s="89" t="s">
        <v>298</v>
      </c>
      <c r="B88">
        <v>38910</v>
      </c>
      <c r="C88">
        <v>39263</v>
      </c>
      <c r="D88">
        <v>37485</v>
      </c>
      <c r="F88" s="14">
        <f t="shared" si="6"/>
        <v>96.337702390131071</v>
      </c>
      <c r="G88" s="14">
        <f t="shared" ref="G88:G89" si="7">D88*100/$D$75</f>
        <v>0.44551500631458246</v>
      </c>
    </row>
    <row r="89" spans="1:7" s="14" customFormat="1" x14ac:dyDescent="0.3">
      <c r="A89" s="88" t="s">
        <v>296</v>
      </c>
      <c r="B89">
        <v>193541</v>
      </c>
      <c r="C89">
        <v>206733</v>
      </c>
      <c r="D89">
        <v>203332</v>
      </c>
      <c r="F89" s="14">
        <f t="shared" si="6"/>
        <v>105.05887641378312</v>
      </c>
      <c r="G89" s="14">
        <f t="shared" si="7"/>
        <v>2.4166321799108093</v>
      </c>
    </row>
    <row r="90" spans="1:7" s="14" customFormat="1" x14ac:dyDescent="0.3">
      <c r="A90" s="88"/>
      <c r="B90"/>
      <c r="C90"/>
      <c r="D90"/>
    </row>
    <row r="91" spans="1:7" s="14" customFormat="1" x14ac:dyDescent="0.3">
      <c r="A91" s="90"/>
      <c r="B91" s="49">
        <v>2017</v>
      </c>
      <c r="C91" s="49">
        <v>2018</v>
      </c>
      <c r="D91" s="49">
        <v>2019</v>
      </c>
    </row>
    <row r="92" spans="1:7" s="14" customFormat="1" x14ac:dyDescent="0.3">
      <c r="A92" s="91" t="s">
        <v>307</v>
      </c>
      <c r="B92">
        <v>159117</v>
      </c>
      <c r="C92">
        <v>157154</v>
      </c>
      <c r="D92">
        <v>169049</v>
      </c>
    </row>
    <row r="93" spans="1:7" s="14" customFormat="1" x14ac:dyDescent="0.3">
      <c r="A93" s="93" t="s">
        <v>306</v>
      </c>
      <c r="B93">
        <v>67011</v>
      </c>
      <c r="C93">
        <v>57276</v>
      </c>
      <c r="D93">
        <v>66324</v>
      </c>
      <c r="E93" s="81">
        <f>D93*100/$D$92</f>
        <v>39.233594993167664</v>
      </c>
    </row>
    <row r="94" spans="1:7" s="14" customFormat="1" x14ac:dyDescent="0.3">
      <c r="A94" s="93" t="s">
        <v>305</v>
      </c>
      <c r="B94">
        <v>39438</v>
      </c>
      <c r="C94">
        <v>47479</v>
      </c>
      <c r="D94">
        <v>48443</v>
      </c>
      <c r="E94" s="81">
        <f t="shared" ref="E94:E98" si="8">D94*100/$D$92</f>
        <v>28.656188442404272</v>
      </c>
    </row>
    <row r="95" spans="1:7" s="14" customFormat="1" x14ac:dyDescent="0.3">
      <c r="A95" s="93" t="s">
        <v>304</v>
      </c>
      <c r="B95">
        <v>20225</v>
      </c>
      <c r="C95">
        <v>24461</v>
      </c>
      <c r="D95">
        <v>22006</v>
      </c>
      <c r="E95" s="81">
        <f t="shared" si="8"/>
        <v>13.017527462451715</v>
      </c>
    </row>
    <row r="96" spans="1:7" s="14" customFormat="1" x14ac:dyDescent="0.3">
      <c r="A96" s="93" t="s">
        <v>301</v>
      </c>
      <c r="B96">
        <v>16686</v>
      </c>
      <c r="C96">
        <v>17041</v>
      </c>
      <c r="D96">
        <v>18740</v>
      </c>
      <c r="E96" s="81">
        <f t="shared" si="8"/>
        <v>11.085543244858</v>
      </c>
    </row>
    <row r="97" spans="1:7" s="14" customFormat="1" x14ac:dyDescent="0.3">
      <c r="A97" s="93" t="s">
        <v>303</v>
      </c>
      <c r="B97">
        <v>11961</v>
      </c>
      <c r="C97">
        <v>7115</v>
      </c>
      <c r="D97">
        <v>9272</v>
      </c>
      <c r="E97" s="81">
        <f t="shared" si="8"/>
        <v>5.4848002650119199</v>
      </c>
    </row>
    <row r="98" spans="1:7" s="14" customFormat="1" x14ac:dyDescent="0.3">
      <c r="A98" s="93" t="s">
        <v>302</v>
      </c>
      <c r="B98">
        <v>2140</v>
      </c>
      <c r="C98">
        <v>1970</v>
      </c>
      <c r="D98">
        <v>1979</v>
      </c>
      <c r="E98" s="81">
        <f t="shared" si="8"/>
        <v>1.1706664931469575</v>
      </c>
    </row>
    <row r="99" spans="1:7" s="14" customFormat="1" x14ac:dyDescent="0.3">
      <c r="A99" s="88"/>
      <c r="B99"/>
      <c r="C99"/>
      <c r="D99"/>
    </row>
    <row r="100" spans="1:7" s="14" customFormat="1" x14ac:dyDescent="0.3">
      <c r="A100" s="88"/>
      <c r="B100"/>
      <c r="C100"/>
      <c r="D100"/>
    </row>
    <row r="101" spans="1:7" s="14" customFormat="1" x14ac:dyDescent="0.3">
      <c r="A101" s="88"/>
      <c r="B101"/>
      <c r="C101"/>
      <c r="D101"/>
    </row>
    <row r="102" spans="1:7" s="14" customFormat="1" x14ac:dyDescent="0.3">
      <c r="A102" s="88"/>
      <c r="B102"/>
      <c r="C102"/>
      <c r="D102"/>
    </row>
    <row r="103" spans="1:7" s="14" customFormat="1" x14ac:dyDescent="0.3">
      <c r="A103" s="88"/>
      <c r="B103" s="87"/>
      <c r="C103" s="87"/>
      <c r="D103" s="87"/>
    </row>
    <row r="105" spans="1:7" ht="18" x14ac:dyDescent="0.35">
      <c r="A105" s="72" t="s">
        <v>251</v>
      </c>
    </row>
    <row r="106" spans="1:7" x14ac:dyDescent="0.3">
      <c r="A106" s="50" t="s">
        <v>254</v>
      </c>
    </row>
    <row r="107" spans="1:7" x14ac:dyDescent="0.3">
      <c r="B107" s="49">
        <v>2017</v>
      </c>
      <c r="C107" s="49">
        <v>2018</v>
      </c>
      <c r="D107" s="49">
        <v>2019</v>
      </c>
      <c r="E107" s="49" t="s">
        <v>224</v>
      </c>
    </row>
    <row r="108" spans="1:7" x14ac:dyDescent="0.3">
      <c r="A108" t="s">
        <v>252</v>
      </c>
      <c r="B108">
        <v>25.3</v>
      </c>
      <c r="C108">
        <v>24.8</v>
      </c>
      <c r="D108">
        <v>23.6</v>
      </c>
      <c r="E108" s="40">
        <f>D108*100/B108</f>
        <v>93.280632411067188</v>
      </c>
    </row>
    <row r="109" spans="1:7" x14ac:dyDescent="0.3">
      <c r="A109" t="s">
        <v>253</v>
      </c>
      <c r="B109">
        <v>23.7</v>
      </c>
      <c r="C109">
        <v>23.4</v>
      </c>
      <c r="D109">
        <v>22.2</v>
      </c>
      <c r="E109" s="40">
        <f>D109*100/B109</f>
        <v>93.670886075949369</v>
      </c>
      <c r="G109" s="40">
        <f>D109*100/D108</f>
        <v>94.067796610169481</v>
      </c>
    </row>
    <row r="111" spans="1:7" x14ac:dyDescent="0.3">
      <c r="A111" s="50" t="s">
        <v>255</v>
      </c>
      <c r="B111">
        <v>17</v>
      </c>
      <c r="C111">
        <v>17</v>
      </c>
      <c r="D111">
        <v>16</v>
      </c>
    </row>
    <row r="113" spans="1:5" x14ac:dyDescent="0.3">
      <c r="A113" s="50" t="s">
        <v>258</v>
      </c>
    </row>
    <row r="114" spans="1:5" x14ac:dyDescent="0.3">
      <c r="A114" t="s">
        <v>256</v>
      </c>
      <c r="B114">
        <v>44.9</v>
      </c>
      <c r="C114">
        <v>30.1</v>
      </c>
      <c r="D114">
        <v>34.1</v>
      </c>
    </row>
    <row r="115" spans="1:5" x14ac:dyDescent="0.3">
      <c r="A115" t="s">
        <v>257</v>
      </c>
      <c r="B115">
        <v>57.5</v>
      </c>
      <c r="C115">
        <v>60.4</v>
      </c>
      <c r="D115">
        <v>61.2</v>
      </c>
    </row>
    <row r="119" spans="1:5" x14ac:dyDescent="0.3">
      <c r="A119" s="90"/>
      <c r="B119" s="90">
        <v>2017</v>
      </c>
      <c r="C119" s="90">
        <v>2018</v>
      </c>
      <c r="D119" s="90">
        <v>2019</v>
      </c>
      <c r="E119" s="84"/>
    </row>
    <row r="120" spans="1:5" x14ac:dyDescent="0.3">
      <c r="A120" s="91" t="s">
        <v>307</v>
      </c>
      <c r="B120" s="92">
        <v>159117</v>
      </c>
      <c r="C120" s="92">
        <v>157154</v>
      </c>
      <c r="D120" s="92">
        <v>169049</v>
      </c>
    </row>
    <row r="121" spans="1:5" x14ac:dyDescent="0.3">
      <c r="A121" s="93" t="s">
        <v>306</v>
      </c>
      <c r="B121" s="92">
        <v>67011</v>
      </c>
      <c r="C121" s="92">
        <v>57276</v>
      </c>
      <c r="D121" s="92">
        <v>66324</v>
      </c>
    </row>
    <row r="122" spans="1:5" x14ac:dyDescent="0.3">
      <c r="A122" s="93" t="s">
        <v>305</v>
      </c>
      <c r="B122" s="92">
        <v>39438</v>
      </c>
      <c r="C122" s="92">
        <v>47479</v>
      </c>
      <c r="D122" s="92">
        <v>48443</v>
      </c>
    </row>
    <row r="123" spans="1:5" x14ac:dyDescent="0.3">
      <c r="A123" s="93" t="s">
        <v>304</v>
      </c>
      <c r="B123" s="92">
        <v>20225</v>
      </c>
      <c r="C123" s="92">
        <v>24461</v>
      </c>
      <c r="D123" s="92">
        <v>22006</v>
      </c>
    </row>
    <row r="124" spans="1:5" x14ac:dyDescent="0.3">
      <c r="A124" s="93" t="s">
        <v>301</v>
      </c>
      <c r="B124" s="92">
        <v>16686</v>
      </c>
      <c r="C124" s="92">
        <v>17041</v>
      </c>
      <c r="D124" s="92">
        <v>18740</v>
      </c>
    </row>
    <row r="125" spans="1:5" x14ac:dyDescent="0.3">
      <c r="A125" s="93" t="s">
        <v>303</v>
      </c>
      <c r="B125" s="92">
        <v>11961</v>
      </c>
      <c r="C125" s="92">
        <v>7115</v>
      </c>
      <c r="D125" s="92">
        <v>9272</v>
      </c>
    </row>
    <row r="126" spans="1:5" x14ac:dyDescent="0.3">
      <c r="A126" s="93" t="s">
        <v>302</v>
      </c>
      <c r="B126" s="92">
        <v>2140</v>
      </c>
      <c r="C126" s="92">
        <v>1970</v>
      </c>
      <c r="D126" s="92">
        <v>1979</v>
      </c>
    </row>
  </sheetData>
  <sortState ref="A107:D112">
    <sortCondition descending="1" ref="D107:D112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L26"/>
  <sheetViews>
    <sheetView workbookViewId="0">
      <selection activeCell="J14" sqref="J14"/>
    </sheetView>
  </sheetViews>
  <sheetFormatPr defaultRowHeight="14.4" x14ac:dyDescent="0.3"/>
  <cols>
    <col min="1" max="1" width="56.33203125" customWidth="1"/>
  </cols>
  <sheetData>
    <row r="1" spans="1:11" x14ac:dyDescent="0.3">
      <c r="A1" s="9" t="s">
        <v>133</v>
      </c>
    </row>
    <row r="2" spans="1:11" x14ac:dyDescent="0.3">
      <c r="B2" s="7">
        <v>2010</v>
      </c>
      <c r="C2" s="7">
        <v>2011</v>
      </c>
      <c r="D2" s="7">
        <v>2012</v>
      </c>
      <c r="E2" s="7">
        <v>2013</v>
      </c>
      <c r="F2" s="7">
        <v>2014</v>
      </c>
      <c r="G2" s="7">
        <v>2015</v>
      </c>
      <c r="H2" s="7">
        <v>2016</v>
      </c>
      <c r="I2" s="7">
        <v>2017</v>
      </c>
      <c r="J2" s="7">
        <v>2018</v>
      </c>
      <c r="K2" s="7">
        <v>2019</v>
      </c>
    </row>
    <row r="3" spans="1:11" x14ac:dyDescent="0.3">
      <c r="A3" s="4" t="s">
        <v>122</v>
      </c>
      <c r="B3" s="41">
        <v>3.5092480138940374</v>
      </c>
      <c r="C3" s="41">
        <v>3.8863735438905342</v>
      </c>
      <c r="D3" s="41">
        <v>3.7634508704390255</v>
      </c>
      <c r="E3" s="41">
        <v>3.1997429415539145</v>
      </c>
      <c r="F3" s="41">
        <v>3.5587241718290366</v>
      </c>
      <c r="G3" s="41">
        <v>3.8928660573197869</v>
      </c>
      <c r="H3" s="41">
        <v>3.525533759400012</v>
      </c>
      <c r="I3" s="41">
        <v>3.266641492791849</v>
      </c>
      <c r="J3" s="41">
        <v>3.1099379687466229</v>
      </c>
      <c r="K3" s="41">
        <v>3.2530731541176841</v>
      </c>
    </row>
    <row r="4" spans="1:11" x14ac:dyDescent="0.3">
      <c r="A4" s="4" t="s">
        <v>121</v>
      </c>
      <c r="B4" s="41">
        <v>15.322001999647121</v>
      </c>
      <c r="C4" s="41">
        <v>14.984730771056505</v>
      </c>
      <c r="D4" s="41">
        <v>13.034364343118785</v>
      </c>
      <c r="E4" s="41">
        <v>8.2571392577956644</v>
      </c>
      <c r="F4" s="41">
        <v>8.5640246626753633</v>
      </c>
      <c r="G4" s="41">
        <v>8.7230870464970636</v>
      </c>
      <c r="H4" s="41">
        <v>6.225469114285068</v>
      </c>
      <c r="I4" s="41">
        <v>5.6531517545970367</v>
      </c>
      <c r="J4" s="41">
        <v>5.3917796660689969</v>
      </c>
      <c r="K4" s="41">
        <v>6.1122813395011022</v>
      </c>
    </row>
    <row r="6" spans="1:11" x14ac:dyDescent="0.3">
      <c r="A6" t="s">
        <v>134</v>
      </c>
    </row>
    <row r="23" spans="1:12" ht="15" customHeight="1" x14ac:dyDescent="0.3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</row>
    <row r="26" spans="1:12" x14ac:dyDescent="0.3">
      <c r="A26" s="14"/>
    </row>
  </sheetData>
  <mergeCells count="1">
    <mergeCell ref="A23:L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11"/>
  <sheetViews>
    <sheetView workbookViewId="0">
      <selection activeCell="A3" sqref="A3:XFD3"/>
    </sheetView>
  </sheetViews>
  <sheetFormatPr defaultRowHeight="14.4" x14ac:dyDescent="0.3"/>
  <cols>
    <col min="1" max="1" width="34.21875" customWidth="1"/>
    <col min="2" max="2" width="12.109375" customWidth="1"/>
    <col min="3" max="11" width="10.6640625" customWidth="1"/>
    <col min="13" max="15" width="9.88671875" bestFit="1" customWidth="1"/>
  </cols>
  <sheetData>
    <row r="1" spans="1:11" x14ac:dyDescent="0.3">
      <c r="A1" s="20" t="s">
        <v>40</v>
      </c>
      <c r="B1" s="21"/>
    </row>
    <row r="2" spans="1:11" x14ac:dyDescent="0.3">
      <c r="A2" s="21" t="s">
        <v>41</v>
      </c>
      <c r="B2" s="21"/>
    </row>
    <row r="4" spans="1:11" x14ac:dyDescent="0.3">
      <c r="A4" s="9" t="s">
        <v>42</v>
      </c>
    </row>
    <row r="6" spans="1:11" x14ac:dyDescent="0.3">
      <c r="B6" s="7">
        <v>2010</v>
      </c>
      <c r="C6" s="7">
        <v>2011</v>
      </c>
      <c r="D6" s="7">
        <v>2012</v>
      </c>
      <c r="E6" s="7">
        <v>2013</v>
      </c>
      <c r="F6" s="7">
        <v>2014</v>
      </c>
      <c r="G6" s="7">
        <v>2015</v>
      </c>
      <c r="H6" s="7">
        <v>2016</v>
      </c>
      <c r="I6" s="7">
        <v>2017</v>
      </c>
      <c r="J6" s="7">
        <v>2018</v>
      </c>
      <c r="K6" s="7">
        <v>2019</v>
      </c>
    </row>
    <row r="7" spans="1:11" x14ac:dyDescent="0.3">
      <c r="A7" s="2" t="s">
        <v>4</v>
      </c>
      <c r="B7" s="11">
        <v>28102.5</v>
      </c>
      <c r="C7" s="11">
        <v>25270.1</v>
      </c>
      <c r="D7" s="11">
        <v>22193.5</v>
      </c>
      <c r="E7" s="11">
        <v>21861.599999999999</v>
      </c>
      <c r="F7" s="11">
        <v>24656.400000000001</v>
      </c>
      <c r="G7" s="11">
        <v>24688</v>
      </c>
      <c r="H7" s="11">
        <v>23107.7</v>
      </c>
      <c r="I7" s="11">
        <v>23978.5</v>
      </c>
      <c r="J7" s="11">
        <v>25889.7</v>
      </c>
      <c r="K7" s="11">
        <v>24547.7</v>
      </c>
    </row>
    <row r="8" spans="1:11" x14ac:dyDescent="0.3">
      <c r="A8" s="2" t="s">
        <v>5</v>
      </c>
      <c r="B8" s="11">
        <v>17095.5</v>
      </c>
      <c r="C8" s="11">
        <v>17429.8</v>
      </c>
      <c r="D8" s="11">
        <v>16802</v>
      </c>
      <c r="E8" s="11">
        <v>17372</v>
      </c>
      <c r="F8" s="11">
        <v>18034.3</v>
      </c>
      <c r="G8" s="11">
        <v>19538.8</v>
      </c>
      <c r="H8" s="11">
        <v>20655.400000000001</v>
      </c>
      <c r="I8" s="11">
        <v>21605.5</v>
      </c>
      <c r="J8" s="11">
        <v>22751.7</v>
      </c>
      <c r="K8" s="11">
        <v>22671.9</v>
      </c>
    </row>
    <row r="9" spans="1:11" x14ac:dyDescent="0.3">
      <c r="A9" s="2" t="s">
        <v>6</v>
      </c>
      <c r="B9" s="11">
        <v>12392.4</v>
      </c>
      <c r="C9" s="11">
        <v>13160.6</v>
      </c>
      <c r="D9" s="11">
        <v>13340.9</v>
      </c>
      <c r="E9" s="11">
        <v>14074.9</v>
      </c>
      <c r="F9" s="11">
        <v>15630.2</v>
      </c>
      <c r="G9" s="11">
        <v>16771.3</v>
      </c>
      <c r="H9" s="11">
        <v>17262.2</v>
      </c>
      <c r="I9" s="11">
        <v>18502.599999999999</v>
      </c>
      <c r="J9" s="11">
        <v>18784.3</v>
      </c>
      <c r="K9" s="11">
        <v>18960</v>
      </c>
    </row>
    <row r="11" spans="1:11" x14ac:dyDescent="0.3">
      <c r="A11" t="s">
        <v>43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16"/>
  <sheetViews>
    <sheetView workbookViewId="0">
      <selection activeCell="I13" sqref="I13"/>
    </sheetView>
  </sheetViews>
  <sheetFormatPr defaultRowHeight="14.4" x14ac:dyDescent="0.3"/>
  <cols>
    <col min="1" max="1" width="34.21875" customWidth="1"/>
    <col min="2" max="2" width="12.109375" customWidth="1"/>
    <col min="3" max="11" width="10.6640625" customWidth="1"/>
    <col min="13" max="15" width="9.88671875" bestFit="1" customWidth="1"/>
  </cols>
  <sheetData>
    <row r="1" spans="1:12" x14ac:dyDescent="0.3">
      <c r="A1" s="9" t="s">
        <v>45</v>
      </c>
    </row>
    <row r="3" spans="1:12" x14ac:dyDescent="0.3">
      <c r="B3" s="7">
        <v>2010</v>
      </c>
      <c r="C3" s="7">
        <v>2011</v>
      </c>
      <c r="D3" s="7">
        <v>2012</v>
      </c>
      <c r="E3" s="7">
        <v>2013</v>
      </c>
      <c r="F3" s="7">
        <v>2014</v>
      </c>
      <c r="G3" s="7">
        <v>2015</v>
      </c>
      <c r="H3" s="7">
        <v>2016</v>
      </c>
      <c r="I3" s="7">
        <v>2017</v>
      </c>
      <c r="J3" s="7">
        <v>2018</v>
      </c>
      <c r="K3" s="7">
        <v>2019</v>
      </c>
    </row>
    <row r="4" spans="1:12" x14ac:dyDescent="0.3">
      <c r="A4" s="4" t="s">
        <v>7</v>
      </c>
      <c r="B4" s="13">
        <v>19.864424873231918</v>
      </c>
      <c r="C4" s="13">
        <v>23.325194597567879</v>
      </c>
      <c r="D4" s="13">
        <v>25.801698695564017</v>
      </c>
      <c r="E4" s="13">
        <v>25.459710176748274</v>
      </c>
      <c r="F4" s="13">
        <v>28.580003569053062</v>
      </c>
      <c r="G4" s="13">
        <v>28.414614387556707</v>
      </c>
      <c r="H4" s="13">
        <v>30.897925799625231</v>
      </c>
      <c r="I4" s="13">
        <v>26.427007527576787</v>
      </c>
      <c r="J4" s="13">
        <v>26.652684272123661</v>
      </c>
      <c r="K4" s="13">
        <v>27.384235590299703</v>
      </c>
    </row>
    <row r="5" spans="1:12" x14ac:dyDescent="0.3">
      <c r="A5" s="4" t="s">
        <v>8</v>
      </c>
      <c r="B5" s="13">
        <v>64.350502624321678</v>
      </c>
      <c r="C5" s="13">
        <v>58.855327046588663</v>
      </c>
      <c r="D5" s="13">
        <v>54.913826120260438</v>
      </c>
      <c r="E5" s="13">
        <v>56.793189885461267</v>
      </c>
      <c r="F5" s="13">
        <v>58.803393845005758</v>
      </c>
      <c r="G5" s="13">
        <v>58.741898898250163</v>
      </c>
      <c r="H5" s="13">
        <v>54.590028432081077</v>
      </c>
      <c r="I5" s="13">
        <v>59.548762433012911</v>
      </c>
      <c r="J5" s="13">
        <v>60.869766741213688</v>
      </c>
      <c r="K5" s="13">
        <v>59.788493423009079</v>
      </c>
    </row>
    <row r="6" spans="1:12" x14ac:dyDescent="0.3">
      <c r="A6" s="4" t="s">
        <v>9</v>
      </c>
      <c r="B6" s="13">
        <v>15.785072502446402</v>
      </c>
      <c r="C6" s="13">
        <v>17.819478355843469</v>
      </c>
      <c r="D6" s="13">
        <v>19.284475184175545</v>
      </c>
      <c r="E6" s="13">
        <v>17.747099937790466</v>
      </c>
      <c r="F6" s="13">
        <v>12.617008160153144</v>
      </c>
      <c r="G6" s="13">
        <v>12.84348671419313</v>
      </c>
      <c r="H6" s="13">
        <v>14.512045768293685</v>
      </c>
      <c r="I6" s="13">
        <v>14.024647079675542</v>
      </c>
      <c r="J6" s="13">
        <v>12.477162732669749</v>
      </c>
      <c r="K6" s="13">
        <v>12.827270986691218</v>
      </c>
    </row>
    <row r="7" spans="1:12" s="14" customFormat="1" x14ac:dyDescent="0.3">
      <c r="A7"/>
      <c r="B7"/>
      <c r="C7"/>
      <c r="D7"/>
      <c r="E7"/>
      <c r="F7"/>
      <c r="G7"/>
      <c r="H7"/>
      <c r="I7"/>
      <c r="J7"/>
      <c r="K7"/>
    </row>
    <row r="8" spans="1:12" x14ac:dyDescent="0.3">
      <c r="A8" t="s">
        <v>46</v>
      </c>
    </row>
    <row r="14" spans="1:12" ht="49.8" customHeight="1" x14ac:dyDescent="0.3">
      <c r="L14" s="22"/>
    </row>
    <row r="16" spans="1:12" ht="15.6" x14ac:dyDescent="0.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60"/>
  <sheetViews>
    <sheetView workbookViewId="0">
      <selection activeCell="C41" sqref="C41"/>
    </sheetView>
  </sheetViews>
  <sheetFormatPr defaultRowHeight="14.4" x14ac:dyDescent="0.3"/>
  <cols>
    <col min="1" max="1" width="34.21875" customWidth="1"/>
    <col min="2" max="2" width="12.109375" customWidth="1"/>
    <col min="4" max="6" width="9.88671875" bestFit="1" customWidth="1"/>
  </cols>
  <sheetData>
    <row r="1" spans="1:8" x14ac:dyDescent="0.3">
      <c r="A1" s="15" t="s">
        <v>47</v>
      </c>
    </row>
    <row r="2" spans="1:8" x14ac:dyDescent="0.3">
      <c r="A2" s="15"/>
      <c r="B2" s="14"/>
    </row>
    <row r="3" spans="1:8" x14ac:dyDescent="0.3">
      <c r="A3" s="16"/>
      <c r="B3" s="17">
        <v>2019</v>
      </c>
    </row>
    <row r="4" spans="1:8" x14ac:dyDescent="0.3">
      <c r="A4" s="18" t="s">
        <v>10</v>
      </c>
      <c r="B4" s="13">
        <v>31.581</v>
      </c>
    </row>
    <row r="5" spans="1:8" x14ac:dyDescent="0.3">
      <c r="A5" s="18" t="s">
        <v>11</v>
      </c>
      <c r="B5" s="13">
        <v>29.262</v>
      </c>
    </row>
    <row r="6" spans="1:8" x14ac:dyDescent="0.3">
      <c r="A6" s="18" t="s">
        <v>12</v>
      </c>
      <c r="B6" s="13">
        <v>27.613</v>
      </c>
    </row>
    <row r="7" spans="1:8" x14ac:dyDescent="0.3">
      <c r="A7" s="18" t="s">
        <v>13</v>
      </c>
      <c r="B7" s="13">
        <v>25.843</v>
      </c>
    </row>
    <row r="8" spans="1:8" x14ac:dyDescent="0.3">
      <c r="A8" s="18" t="s">
        <v>14</v>
      </c>
      <c r="B8" s="13">
        <v>24.977</v>
      </c>
    </row>
    <row r="9" spans="1:8" x14ac:dyDescent="0.3">
      <c r="A9" s="18" t="s">
        <v>15</v>
      </c>
      <c r="B9" s="13">
        <v>24.658000000000001</v>
      </c>
    </row>
    <row r="10" spans="1:8" x14ac:dyDescent="0.3">
      <c r="A10" s="18" t="s">
        <v>16</v>
      </c>
      <c r="B10" s="13">
        <v>22.998000000000001</v>
      </c>
      <c r="D10" s="12"/>
      <c r="E10" s="12"/>
      <c r="F10" s="12"/>
      <c r="G10" s="12"/>
      <c r="H10" s="12"/>
    </row>
    <row r="11" spans="1:8" x14ac:dyDescent="0.3">
      <c r="A11" s="18" t="s">
        <v>17</v>
      </c>
      <c r="B11" s="13">
        <v>21.077000000000002</v>
      </c>
      <c r="D11" s="12"/>
      <c r="E11" s="12"/>
      <c r="F11" s="12"/>
      <c r="G11" s="12"/>
      <c r="H11" s="12"/>
    </row>
    <row r="12" spans="1:8" x14ac:dyDescent="0.3">
      <c r="A12" s="18" t="s">
        <v>18</v>
      </c>
      <c r="B12" s="13">
        <v>18.972999999999999</v>
      </c>
      <c r="D12" s="19"/>
      <c r="E12" s="19"/>
      <c r="F12" s="19"/>
      <c r="G12" s="12"/>
      <c r="H12" s="12"/>
    </row>
    <row r="13" spans="1:8" x14ac:dyDescent="0.3">
      <c r="A13" s="18" t="s">
        <v>19</v>
      </c>
      <c r="B13" s="13">
        <v>18.954999999999998</v>
      </c>
      <c r="D13" s="12"/>
      <c r="E13" s="12"/>
      <c r="F13" s="12"/>
      <c r="G13" s="12"/>
      <c r="H13" s="12"/>
    </row>
    <row r="14" spans="1:8" x14ac:dyDescent="0.3">
      <c r="A14" s="18" t="s">
        <v>20</v>
      </c>
      <c r="B14" s="13">
        <v>18.821999999999999</v>
      </c>
      <c r="D14" s="12"/>
      <c r="E14" s="12"/>
      <c r="F14" s="12"/>
      <c r="G14" s="12"/>
      <c r="H14" s="12"/>
    </row>
    <row r="15" spans="1:8" x14ac:dyDescent="0.3">
      <c r="A15" s="18" t="s">
        <v>21</v>
      </c>
      <c r="B15" s="13">
        <v>17.614999999999998</v>
      </c>
      <c r="D15" s="12"/>
      <c r="E15" s="12"/>
      <c r="F15" s="12"/>
      <c r="G15" s="12"/>
      <c r="H15" s="12"/>
    </row>
    <row r="16" spans="1:8" x14ac:dyDescent="0.3">
      <c r="A16" s="18" t="s">
        <v>22</v>
      </c>
      <c r="B16" s="13">
        <v>17.603000000000002</v>
      </c>
      <c r="D16" s="12"/>
      <c r="E16" s="12"/>
      <c r="F16" s="12"/>
      <c r="G16" s="12"/>
      <c r="H16" s="12"/>
    </row>
    <row r="17" spans="1:8" x14ac:dyDescent="0.3">
      <c r="A17" s="18" t="s">
        <v>23</v>
      </c>
      <c r="B17" s="13">
        <v>16.704000000000001</v>
      </c>
      <c r="D17" s="12"/>
      <c r="E17" s="12"/>
      <c r="F17" s="12"/>
      <c r="G17" s="12"/>
      <c r="H17" s="12"/>
    </row>
    <row r="18" spans="1:8" x14ac:dyDescent="0.3">
      <c r="A18" s="18" t="s">
        <v>24</v>
      </c>
      <c r="B18" s="13">
        <v>15.957000000000001</v>
      </c>
    </row>
    <row r="19" spans="1:8" x14ac:dyDescent="0.3">
      <c r="A19" s="18" t="s">
        <v>25</v>
      </c>
      <c r="B19" s="13">
        <v>14.724</v>
      </c>
    </row>
    <row r="20" spans="1:8" x14ac:dyDescent="0.3">
      <c r="A20" s="18" t="s">
        <v>26</v>
      </c>
      <c r="B20" s="13">
        <v>13.863</v>
      </c>
    </row>
    <row r="21" spans="1:8" x14ac:dyDescent="0.3">
      <c r="A21" s="18" t="s">
        <v>27</v>
      </c>
      <c r="B21" s="13">
        <v>13.532</v>
      </c>
    </row>
    <row r="22" spans="1:8" x14ac:dyDescent="0.3">
      <c r="A22" s="18" t="s">
        <v>28</v>
      </c>
      <c r="B22" s="13">
        <v>12.288</v>
      </c>
    </row>
    <row r="23" spans="1:8" x14ac:dyDescent="0.3">
      <c r="A23" s="18" t="s">
        <v>29</v>
      </c>
      <c r="B23" s="13">
        <v>11.627000000000001</v>
      </c>
    </row>
    <row r="24" spans="1:8" x14ac:dyDescent="0.3">
      <c r="A24" s="18" t="s">
        <v>30</v>
      </c>
      <c r="B24" s="13">
        <v>11.477</v>
      </c>
    </row>
    <row r="25" spans="1:8" x14ac:dyDescent="0.3">
      <c r="A25" s="18" t="s">
        <v>31</v>
      </c>
      <c r="B25" s="13">
        <v>10.837999999999999</v>
      </c>
    </row>
    <row r="26" spans="1:8" x14ac:dyDescent="0.3">
      <c r="A26" s="18" t="s">
        <v>32</v>
      </c>
      <c r="B26" s="13">
        <v>10.673</v>
      </c>
    </row>
    <row r="27" spans="1:8" x14ac:dyDescent="0.3">
      <c r="A27" s="18" t="s">
        <v>33</v>
      </c>
      <c r="B27" s="13">
        <v>9.7769999999999992</v>
      </c>
    </row>
    <row r="28" spans="1:8" x14ac:dyDescent="0.3">
      <c r="A28" s="18" t="s">
        <v>34</v>
      </c>
      <c r="B28" s="13">
        <v>9.0399999999999991</v>
      </c>
    </row>
    <row r="29" spans="1:8" x14ac:dyDescent="0.3">
      <c r="A29" s="18" t="s">
        <v>35</v>
      </c>
      <c r="B29" s="13">
        <v>8.7829999999999995</v>
      </c>
    </row>
    <row r="30" spans="1:8" x14ac:dyDescent="0.3">
      <c r="A30" s="18" t="s">
        <v>36</v>
      </c>
      <c r="B30" s="13">
        <v>8.48</v>
      </c>
    </row>
    <row r="31" spans="1:8" x14ac:dyDescent="0.3">
      <c r="A31" s="18" t="s">
        <v>37</v>
      </c>
      <c r="B31" s="13">
        <v>8.1110000000000007</v>
      </c>
    </row>
    <row r="32" spans="1:8" x14ac:dyDescent="0.3">
      <c r="A32" s="18" t="s">
        <v>38</v>
      </c>
      <c r="B32" s="13">
        <v>14.22</v>
      </c>
    </row>
    <row r="33" spans="1:2" x14ac:dyDescent="0.3">
      <c r="A33" s="18" t="s">
        <v>39</v>
      </c>
      <c r="B33" s="13">
        <v>13.465999999999999</v>
      </c>
    </row>
    <row r="35" spans="1:2" x14ac:dyDescent="0.3">
      <c r="A35" s="23" t="s">
        <v>48</v>
      </c>
    </row>
    <row r="58" spans="1:3" ht="49.8" customHeight="1" x14ac:dyDescent="0.3">
      <c r="C58" s="22"/>
    </row>
    <row r="60" spans="1:3" ht="15.6" x14ac:dyDescent="0.3">
      <c r="A60" s="22"/>
      <c r="B60" s="22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"/>
  <sheetViews>
    <sheetView workbookViewId="0">
      <selection activeCell="I9" sqref="I9"/>
    </sheetView>
  </sheetViews>
  <sheetFormatPr defaultRowHeight="14.4" x14ac:dyDescent="0.3"/>
  <cols>
    <col min="1" max="1" width="41.44140625" customWidth="1"/>
    <col min="2" max="11" width="10.21875" customWidth="1"/>
  </cols>
  <sheetData>
    <row r="1" spans="1:11" x14ac:dyDescent="0.3">
      <c r="A1" s="9" t="s">
        <v>49</v>
      </c>
    </row>
    <row r="3" spans="1:11" x14ac:dyDescent="0.3">
      <c r="B3" s="1">
        <v>2010</v>
      </c>
      <c r="C3" s="1">
        <v>2011</v>
      </c>
      <c r="D3" s="1">
        <v>2012</v>
      </c>
      <c r="E3" s="1">
        <v>2013</v>
      </c>
      <c r="F3" s="1">
        <v>2014</v>
      </c>
      <c r="G3" s="1">
        <v>2015</v>
      </c>
      <c r="H3" s="1">
        <v>2016</v>
      </c>
      <c r="I3" s="1">
        <v>2017</v>
      </c>
      <c r="J3" s="1">
        <v>2018</v>
      </c>
      <c r="K3" s="1">
        <v>2019</v>
      </c>
    </row>
    <row r="4" spans="1:11" x14ac:dyDescent="0.3">
      <c r="A4" s="4" t="s">
        <v>3</v>
      </c>
      <c r="B4" s="5">
        <v>13.7</v>
      </c>
      <c r="C4" s="5">
        <v>11.9</v>
      </c>
      <c r="D4" s="5">
        <v>16.7</v>
      </c>
      <c r="E4" s="5">
        <v>18.399999999999999</v>
      </c>
      <c r="F4" s="5">
        <v>19.100000000000001</v>
      </c>
      <c r="G4" s="5">
        <v>18</v>
      </c>
      <c r="H4" s="5">
        <v>17.5</v>
      </c>
      <c r="I4" s="5">
        <v>16</v>
      </c>
      <c r="J4" s="5">
        <v>12.2</v>
      </c>
      <c r="K4" s="5">
        <v>12.6</v>
      </c>
    </row>
    <row r="6" spans="1:11" s="24" customFormat="1" x14ac:dyDescent="0.3">
      <c r="A6" s="25" t="s">
        <v>50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1"/>
  <sheetViews>
    <sheetView workbookViewId="0">
      <selection activeCell="H12" sqref="H12"/>
    </sheetView>
  </sheetViews>
  <sheetFormatPr defaultRowHeight="14.4" x14ac:dyDescent="0.3"/>
  <cols>
    <col min="1" max="1" width="41.44140625" customWidth="1"/>
    <col min="2" max="11" width="10.21875" customWidth="1"/>
  </cols>
  <sheetData>
    <row r="1" spans="1:11" x14ac:dyDescent="0.3">
      <c r="A1" s="9" t="s">
        <v>51</v>
      </c>
    </row>
    <row r="2" spans="1:11" x14ac:dyDescent="0.3">
      <c r="B2" s="1">
        <v>2010</v>
      </c>
      <c r="C2" s="1">
        <v>2011</v>
      </c>
      <c r="D2" s="1">
        <v>2012</v>
      </c>
      <c r="E2" s="1">
        <v>2013</v>
      </c>
      <c r="F2" s="1">
        <v>2014</v>
      </c>
      <c r="G2" s="1">
        <v>2015</v>
      </c>
      <c r="H2" s="1">
        <v>2016</v>
      </c>
      <c r="I2" s="1">
        <v>2017</v>
      </c>
      <c r="J2" s="1">
        <v>2018</v>
      </c>
      <c r="K2" s="1">
        <v>2019</v>
      </c>
    </row>
    <row r="3" spans="1:11" x14ac:dyDescent="0.3">
      <c r="A3" s="2" t="s">
        <v>0</v>
      </c>
      <c r="B3" s="3">
        <v>863877</v>
      </c>
      <c r="C3" s="3">
        <v>721844</v>
      </c>
      <c r="D3" s="3">
        <v>744010</v>
      </c>
      <c r="E3" s="3">
        <v>853388</v>
      </c>
      <c r="F3" s="3">
        <v>891708</v>
      </c>
      <c r="G3" s="3">
        <v>929461</v>
      </c>
      <c r="H3" s="3">
        <v>959516</v>
      </c>
      <c r="I3" s="3">
        <v>987151</v>
      </c>
      <c r="J3" s="3">
        <v>1025001</v>
      </c>
      <c r="K3" s="3">
        <v>1064321</v>
      </c>
    </row>
    <row r="4" spans="1:11" x14ac:dyDescent="0.3">
      <c r="A4" s="4" t="s">
        <v>2</v>
      </c>
      <c r="B4" s="3">
        <v>193508.44799999997</v>
      </c>
      <c r="C4" s="3">
        <v>234599.3</v>
      </c>
      <c r="D4" s="3">
        <v>383165.15</v>
      </c>
      <c r="E4" s="3">
        <v>535074.27600000007</v>
      </c>
      <c r="F4" s="3">
        <v>576935.076</v>
      </c>
      <c r="G4" s="3">
        <v>637610.24599999993</v>
      </c>
      <c r="H4" s="3">
        <v>651511.36400000006</v>
      </c>
      <c r="I4" s="3">
        <v>691005.7</v>
      </c>
      <c r="J4" s="3">
        <v>725700.70799999998</v>
      </c>
      <c r="K4" s="3">
        <v>774825.68799999997</v>
      </c>
    </row>
    <row r="6" spans="1:11" x14ac:dyDescent="0.3">
      <c r="A6" t="s">
        <v>50</v>
      </c>
    </row>
    <row r="21" spans="1:1" ht="15.6" x14ac:dyDescent="0.3">
      <c r="A21" s="10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0"/>
  <sheetViews>
    <sheetView workbookViewId="0">
      <selection activeCell="I13" sqref="I13"/>
    </sheetView>
  </sheetViews>
  <sheetFormatPr defaultRowHeight="14.4" x14ac:dyDescent="0.3"/>
  <cols>
    <col min="1" max="1" width="41.44140625" customWidth="1"/>
    <col min="2" max="11" width="10.21875" customWidth="1"/>
  </cols>
  <sheetData>
    <row r="1" spans="1:11" x14ac:dyDescent="0.3">
      <c r="A1" s="9" t="s">
        <v>52</v>
      </c>
    </row>
    <row r="3" spans="1:11" x14ac:dyDescent="0.3">
      <c r="B3" s="1">
        <v>2010</v>
      </c>
      <c r="C3" s="1">
        <v>2011</v>
      </c>
      <c r="D3" s="1">
        <v>2012</v>
      </c>
      <c r="E3" s="1">
        <v>2013</v>
      </c>
      <c r="F3" s="1">
        <v>2014</v>
      </c>
      <c r="G3" s="1">
        <v>2015</v>
      </c>
      <c r="H3" s="1">
        <v>2016</v>
      </c>
      <c r="I3" s="1">
        <v>2017</v>
      </c>
      <c r="J3" s="1">
        <v>2018</v>
      </c>
      <c r="K3" s="1">
        <v>2019</v>
      </c>
    </row>
    <row r="4" spans="1:11" ht="28.8" x14ac:dyDescent="0.3">
      <c r="A4" s="6" t="s">
        <v>1</v>
      </c>
      <c r="B4" s="5">
        <v>22.4</v>
      </c>
      <c r="C4" s="5">
        <v>35.6</v>
      </c>
      <c r="D4" s="5">
        <v>42</v>
      </c>
      <c r="E4" s="5">
        <v>34.9</v>
      </c>
      <c r="F4" s="5">
        <v>36</v>
      </c>
      <c r="G4" s="5">
        <v>54.1</v>
      </c>
      <c r="H4" s="5">
        <v>55.5</v>
      </c>
      <c r="I4" s="5">
        <v>57.8</v>
      </c>
      <c r="J4" s="5">
        <v>58.8</v>
      </c>
      <c r="K4" s="5">
        <v>59.2</v>
      </c>
    </row>
    <row r="6" spans="1:11" x14ac:dyDescent="0.3">
      <c r="A6" t="s">
        <v>53</v>
      </c>
    </row>
    <row r="20" spans="1:1" ht="15.6" x14ac:dyDescent="0.3">
      <c r="A20" s="10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6"/>
  <sheetViews>
    <sheetView workbookViewId="0">
      <selection activeCell="A9" sqref="A9"/>
    </sheetView>
  </sheetViews>
  <sheetFormatPr defaultRowHeight="14.4" x14ac:dyDescent="0.3"/>
  <cols>
    <col min="1" max="1" width="48.44140625" customWidth="1"/>
  </cols>
  <sheetData>
    <row r="1" spans="1:13" x14ac:dyDescent="0.3">
      <c r="A1" s="9" t="s">
        <v>57</v>
      </c>
    </row>
    <row r="2" spans="1:13" x14ac:dyDescent="0.3">
      <c r="B2" s="7">
        <v>2010</v>
      </c>
      <c r="C2" s="7">
        <v>2011</v>
      </c>
      <c r="D2" s="7">
        <v>2012</v>
      </c>
      <c r="E2" s="7">
        <v>2013</v>
      </c>
      <c r="F2" s="7">
        <v>2014</v>
      </c>
      <c r="G2" s="7">
        <v>2015</v>
      </c>
      <c r="H2" s="7">
        <v>2016</v>
      </c>
      <c r="I2" s="7">
        <v>2017</v>
      </c>
      <c r="J2" s="7">
        <v>2018</v>
      </c>
      <c r="K2" s="7">
        <v>2019</v>
      </c>
    </row>
    <row r="3" spans="1:13" x14ac:dyDescent="0.3">
      <c r="A3" s="26" t="s">
        <v>56</v>
      </c>
      <c r="B3" s="5">
        <v>1.6</v>
      </c>
      <c r="C3" s="5">
        <v>2.2000000000000002</v>
      </c>
      <c r="D3" s="5">
        <v>2.7</v>
      </c>
      <c r="E3" s="5">
        <v>2.6</v>
      </c>
      <c r="F3" s="5">
        <v>3.1</v>
      </c>
      <c r="G3" s="5">
        <v>2.8</v>
      </c>
      <c r="H3" s="5">
        <v>2.2000000000000002</v>
      </c>
      <c r="I3" s="5">
        <v>2.2000000000000002</v>
      </c>
      <c r="J3" s="5">
        <v>1.8</v>
      </c>
      <c r="K3" s="5">
        <v>1.7</v>
      </c>
    </row>
    <row r="5" spans="1:13" x14ac:dyDescent="0.3">
      <c r="A5" t="s">
        <v>50</v>
      </c>
    </row>
    <row r="6" spans="1:13" ht="15.6" customHeight="1" x14ac:dyDescent="0.3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</row>
  </sheetData>
  <mergeCells count="1">
    <mergeCell ref="A6:M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20</vt:i4>
      </vt:variant>
    </vt:vector>
  </HeadingPairs>
  <TitlesOfParts>
    <vt:vector size="20" baseType="lpstr">
      <vt:lpstr>Infografika</vt:lpstr>
      <vt:lpstr>DPSIR</vt:lpstr>
      <vt:lpstr>Izkoriščeni domači viri 1</vt:lpstr>
      <vt:lpstr>Izkoriščeni domači viri 2</vt:lpstr>
      <vt:lpstr>Izkoriščeni domači viri 3</vt:lpstr>
      <vt:lpstr>Komunalni odpadki 1</vt:lpstr>
      <vt:lpstr>Komunalni odpadki 2</vt:lpstr>
      <vt:lpstr>Komunalni odpadki 3</vt:lpstr>
      <vt:lpstr>Nevarni odpadki 1</vt:lpstr>
      <vt:lpstr>Nevarni odpadki 2</vt:lpstr>
      <vt:lpstr>Nevarni odpadki 3</vt:lpstr>
      <vt:lpstr>Odpadna hrana 1</vt:lpstr>
      <vt:lpstr>Odpadna hrana 2</vt:lpstr>
      <vt:lpstr>Odpadna hrana 3</vt:lpstr>
      <vt:lpstr>Ravnanje z odpadki 1</vt:lpstr>
      <vt:lpstr>Ravnanje z odpadki 2</vt:lpstr>
      <vt:lpstr>Ravnanje z odpadki 3</vt:lpstr>
      <vt:lpstr>Uvoz-izvoz 1</vt:lpstr>
      <vt:lpstr>Uvoz-izvoz 2</vt:lpstr>
      <vt:lpstr>Uvoz-izvoz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SURS</dc:creator>
  <cp:lastModifiedBy>SURS</cp:lastModifiedBy>
  <dcterms:created xsi:type="dcterms:W3CDTF">2021-05-23T10:14:59Z</dcterms:created>
  <dcterms:modified xsi:type="dcterms:W3CDTF">2021-05-31T20:27:25Z</dcterms:modified>
</cp:coreProperties>
</file>